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ele Final" sheetId="1" r:id="rId1"/>
  </sheets>
  <definedNames>
    <definedName name="_xlnm.Print_Area" localSheetId="0">'Tele Final'!$A$1:$AS$56</definedName>
  </definedNames>
  <calcPr fullCalcOnLoad="1"/>
</workbook>
</file>

<file path=xl/sharedStrings.xml><?xml version="1.0" encoding="utf-8"?>
<sst xmlns="http://schemas.openxmlformats.org/spreadsheetml/2006/main" count="132" uniqueCount="103">
  <si>
    <t>Sl.No</t>
  </si>
  <si>
    <t>Name of the post</t>
  </si>
  <si>
    <t>Permt.</t>
  </si>
  <si>
    <t>Temp.</t>
  </si>
  <si>
    <t xml:space="preserve">Total </t>
  </si>
  <si>
    <t>Total</t>
  </si>
  <si>
    <t xml:space="preserve">CE/Telecom </t>
  </si>
  <si>
    <t>SE/Telecom</t>
  </si>
  <si>
    <t xml:space="preserve">DE/Telecom </t>
  </si>
  <si>
    <t>ADE/Telecom</t>
  </si>
  <si>
    <t>AE/AAE/Telecom</t>
  </si>
  <si>
    <t>AO</t>
  </si>
  <si>
    <t>PO</t>
  </si>
  <si>
    <t>JAO</t>
  </si>
  <si>
    <t>UDC</t>
  </si>
  <si>
    <t>JPO</t>
  </si>
  <si>
    <t>Assistant</t>
  </si>
  <si>
    <t>TOTAL</t>
  </si>
  <si>
    <t>%</t>
  </si>
  <si>
    <t>Attender  posts were redesignated as Office Sub-ordinate vide T.O.O.(Addl.Secy-Per) Ms.No.237, dt.10.11.2006</t>
  </si>
  <si>
    <t>//FORWARDED :: BY ORDER//</t>
  </si>
  <si>
    <t>ASST.DIVISIONAL ENGINEER</t>
  </si>
  <si>
    <t>SE's Office</t>
  </si>
  <si>
    <t>LDC</t>
  </si>
  <si>
    <t>Typist (Accounts)</t>
  </si>
  <si>
    <t>Electrician</t>
  </si>
  <si>
    <t>JLM</t>
  </si>
  <si>
    <t>LMD</t>
  </si>
  <si>
    <t>Tester Gr.I</t>
  </si>
  <si>
    <t>Tester Gr.II</t>
  </si>
  <si>
    <t>CE/Telecom</t>
  </si>
  <si>
    <t>LD Steno</t>
  </si>
  <si>
    <t>Telephone Operator</t>
  </si>
  <si>
    <t>F.M.GR.II</t>
  </si>
  <si>
    <t>Instrument Mechnic</t>
  </si>
  <si>
    <t>Typist(P&amp;G)</t>
  </si>
  <si>
    <t>Line Inspector</t>
  </si>
  <si>
    <t>Telephone Inspector Gr. - I</t>
  </si>
  <si>
    <t xml:space="preserve"> Permt. - Permanent Posts and Temp- Temporary Posts;</t>
  </si>
  <si>
    <t>Note: -</t>
  </si>
  <si>
    <t>DE/Telecom/ VJA</t>
  </si>
  <si>
    <t>DE/Telecom/ RJY</t>
  </si>
  <si>
    <t>DE/Telecom/NLR</t>
  </si>
  <si>
    <t>DE/Telecom/ Kurnool</t>
  </si>
  <si>
    <t>EME-I/Vidyut Soudha</t>
  </si>
  <si>
    <t>DE/Telecom/ Warangal</t>
  </si>
  <si>
    <t>DE/Telecom/ Karimnaar</t>
  </si>
  <si>
    <t>Zonal Level</t>
  </si>
  <si>
    <t xml:space="preserve">SE/Telecom/VJA 
</t>
  </si>
  <si>
    <t>State Level</t>
  </si>
  <si>
    <t>Record Assistant</t>
  </si>
  <si>
    <t xml:space="preserve">Office Sub-ordinate </t>
  </si>
  <si>
    <t xml:space="preserve">Circle Level </t>
  </si>
  <si>
    <t>CE/ Tele. / V.S./Hyd.</t>
  </si>
  <si>
    <t>Other diversions from / to</t>
  </si>
  <si>
    <t>Verification</t>
  </si>
  <si>
    <t>Temp</t>
  </si>
  <si>
    <t>Grand Total</t>
  </si>
  <si>
    <t>SE/Telecom/VJA</t>
  </si>
  <si>
    <t>SE/Telecom/KDP</t>
  </si>
  <si>
    <t>SE/Telecom/HYD</t>
  </si>
  <si>
    <t>SE/Telecom/WGL</t>
  </si>
  <si>
    <t>AJEYA KALLAM</t>
  </si>
  <si>
    <t>CHAIRMAN AND MANAGING DIRECTGOR</t>
  </si>
  <si>
    <t>Statement showing the total number of permanent posts existing and temporary posts further continued in Telecom Wing from 01.04.09 to 31.03.2010</t>
  </si>
  <si>
    <t>No.of Permanent and temporary posts last continued under CE/Telecom &amp;IT up to 31.03.09 vide T.O.O. (Per-Addl.Secy) Ms.No.141, Date.17-09-2008</t>
  </si>
  <si>
    <t>@</t>
  </si>
  <si>
    <t>DE/Telecom/ VSP</t>
  </si>
  <si>
    <t>DE/Telecom/Mahaboobnagar</t>
  </si>
  <si>
    <t>DE/Telecom/Metro/Hyd.</t>
  </si>
  <si>
    <t>DE/Telecom/Nalgonda</t>
  </si>
  <si>
    <t>DE/Telecom/ Kadapa</t>
  </si>
  <si>
    <t>DE/Telecom/ Srisailam</t>
  </si>
  <si>
    <t>DE/Telecom/Nizamabad</t>
  </si>
  <si>
    <t>##</t>
  </si>
  <si>
    <t>#</t>
  </si>
  <si>
    <t>SE/Telecom/VSP</t>
  </si>
  <si>
    <t>@, &amp;, $</t>
  </si>
  <si>
    <t>&amp;</t>
  </si>
  <si>
    <t>$</t>
  </si>
  <si>
    <t>1 One vacant post of Tester Gr.I was redeployed from SE/Telecom/Kadapa Circle to the control of SE/Telecom WGL Circle vide T.O.O.(Per-Addl.Secy.) Rt.No.205, dt.25.10.2008.</t>
  </si>
  <si>
    <t>One vacant post of LI was redeployed from the control of SE/Telecom/VSP (erstwhile under SE/Telecom/VJA) to the control of SE/Telecom/Hyd vide T.O.O.(Per-Addl.Secy.) Rt.No.02, dt.06.04.2009.</t>
  </si>
  <si>
    <t>$$</t>
  </si>
  <si>
    <t>@, $</t>
  </si>
  <si>
    <t>2 ADE/Telecom posts sanctioned  (out of 22 posts) by way of creation for Operation and Maintenance of new 400 KV Sub-Stations at Dichpally and Gajwel vide T.O.O.(Per-Addl.Secy.) Ms.No.286, dt.07.03.2009.</t>
  </si>
  <si>
    <t>DE/Telecom/
SLDC &amp; M'Pally/Hyd</t>
  </si>
  <si>
    <t>Break - up</t>
  </si>
  <si>
    <t>The Head Quarters of AE/AAE/Telecom/Hampi under the control of ADE/Telecom/Anantapur were shifted to Anantapur vide T.O.O.(Per-Addl.Secy.) Rt.No.165, dt.17.09.2008.</t>
  </si>
  <si>
    <t>%%</t>
  </si>
  <si>
    <t xml:space="preserve">SE/Telecom/VSP ($$)(%)   
</t>
  </si>
  <si>
    <t xml:space="preserve">SE/Telecom/KDP 
(%%)(#)(%)
</t>
  </si>
  <si>
    <t xml:space="preserve">SE/Telecom/WGL 
(#)        
</t>
  </si>
  <si>
    <t xml:space="preserve">SE/Telecom/HYD 
($$)        
</t>
  </si>
  <si>
    <t>14 Telecom Engineering Posts i.e. SE=1, DE=5, ADE=8 by way of creation to strengthen the Telecom set-up in APTRNSCO vide T.O.O.(Per-Addl.Secy) .Ms.No.287, dt.07.03.2009. Further, 2 posts of Instrument Mechanic &amp; 6 AE/AAE/Telecom posts were also suppresssed under the control of CE/Telecom/Hyderabad.</t>
  </si>
  <si>
    <t>2 ADE/Telecom &amp; 2 AE/AAE/Telecom posts (out of 171 posts) were sanctioned by way of creation for Operation and Maintenance of certain EHV Sub-Stations and lines vide T.O.O.(Per-Addl.Secy.) Ms.No.288, dt.16.03.2009.</t>
  </si>
  <si>
    <t>Telecom Wing  posts were re-organised  vide T.O.O.(Per-CGM(HRD&amp;Trg).Ms.No.70, Dt.16.06.2009</t>
  </si>
  <si>
    <t>ANNEXURE No.A.XVII  to T.O.O. (Per-CGM(HRD&amp;Trg.)) Ms.No.123,  Dated:14.09.2009</t>
  </si>
  <si>
    <t xml:space="preserve"> </t>
  </si>
  <si>
    <t>2 Office Sub-ordinate posts under the control of DE/Telecom/VSP are converted to SE/Telecom/VSP and 2 Office Sub-ordinate posts of DE/Telecom/Kadapa one each to DE/Telecom/Kurnool &amp;  DE/Telecom/Srisailam.</t>
  </si>
  <si>
    <t>SUTIRTHA BHATTACHARYA</t>
  </si>
  <si>
    <t>CHAIRMAN AND MANAGING DIRECTOR</t>
  </si>
  <si>
    <t>///FORWARDED BY ORDER///</t>
  </si>
  <si>
    <t>No.of Permanent posts existing and temoparary posts under CE/Telecom  continued up to 
31-03-2010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</si>
</sst>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textRotation="90"/>
    </xf>
    <xf numFmtId="0" fontId="0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left" textRotation="90"/>
    </xf>
    <xf numFmtId="0" fontId="5" fillId="0" borderId="10" xfId="0" applyFont="1" applyFill="1" applyBorder="1" applyAlignment="1">
      <alignment horizontal="left" textRotation="90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quotePrefix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 quotePrefix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textRotation="90"/>
    </xf>
    <xf numFmtId="0" fontId="4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textRotation="90"/>
    </xf>
    <xf numFmtId="0" fontId="5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 quotePrefix="1">
      <alignment horizontal="center" vertical="top" wrapText="1"/>
    </xf>
    <xf numFmtId="0" fontId="6" fillId="0" borderId="17" xfId="0" applyFont="1" applyFill="1" applyBorder="1" applyAlignment="1">
      <alignment horizontal="left" textRotation="90"/>
    </xf>
    <xf numFmtId="0" fontId="0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 quotePrefix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 quotePrefix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textRotation="90"/>
    </xf>
    <xf numFmtId="0" fontId="0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textRotation="90"/>
    </xf>
    <xf numFmtId="0" fontId="3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 quotePrefix="1">
      <alignment horizontal="center" vertical="top" wrapText="1"/>
    </xf>
    <xf numFmtId="0" fontId="3" fillId="0" borderId="20" xfId="0" applyFont="1" applyFill="1" applyBorder="1" applyAlignment="1" quotePrefix="1">
      <alignment horizontal="center" vertical="top" wrapText="1"/>
    </xf>
    <xf numFmtId="0" fontId="3" fillId="0" borderId="21" xfId="0" applyFont="1" applyFill="1" applyBorder="1" applyAlignment="1" quotePrefix="1">
      <alignment horizontal="center" vertical="top" wrapText="1"/>
    </xf>
    <xf numFmtId="0" fontId="3" fillId="0" borderId="22" xfId="0" applyFont="1" applyFill="1" applyBorder="1" applyAlignment="1" quotePrefix="1">
      <alignment horizontal="center" vertical="top" wrapText="1"/>
    </xf>
    <xf numFmtId="0" fontId="0" fillId="0" borderId="0" xfId="0" applyFont="1" applyFill="1" applyBorder="1" applyAlignment="1">
      <alignment textRotation="90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5" fillId="0" borderId="14" xfId="0" applyFont="1" applyFill="1" applyBorder="1" applyAlignment="1">
      <alignment horizontal="center" textRotation="90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center" textRotation="90"/>
    </xf>
    <xf numFmtId="0" fontId="5" fillId="0" borderId="26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textRotation="90"/>
    </xf>
    <xf numFmtId="0" fontId="5" fillId="0" borderId="27" xfId="0" applyFont="1" applyFill="1" applyBorder="1" applyAlignment="1">
      <alignment horizontal="center" textRotation="90"/>
    </xf>
    <xf numFmtId="0" fontId="5" fillId="0" borderId="28" xfId="0" applyFont="1" applyFill="1" applyBorder="1" applyAlignment="1">
      <alignment horizontal="center" textRotation="90"/>
    </xf>
    <xf numFmtId="0" fontId="5" fillId="0" borderId="29" xfId="0" applyFont="1" applyFill="1" applyBorder="1" applyAlignment="1">
      <alignment horizontal="center" textRotation="90"/>
    </xf>
    <xf numFmtId="0" fontId="6" fillId="0" borderId="17" xfId="0" applyFont="1" applyFill="1" applyBorder="1" applyAlignment="1">
      <alignment horizontal="center" textRotation="90"/>
    </xf>
    <xf numFmtId="0" fontId="6" fillId="0" borderId="25" xfId="0" applyFont="1" applyFill="1" applyBorder="1" applyAlignment="1">
      <alignment horizontal="center" textRotation="90"/>
    </xf>
    <xf numFmtId="0" fontId="6" fillId="0" borderId="26" xfId="0" applyFont="1" applyFill="1" applyBorder="1" applyAlignment="1">
      <alignment horizontal="center" textRotation="90"/>
    </xf>
    <xf numFmtId="0" fontId="6" fillId="0" borderId="11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textRotation="90"/>
    </xf>
    <xf numFmtId="0" fontId="6" fillId="0" borderId="14" xfId="0" applyFont="1" applyFill="1" applyBorder="1" applyAlignment="1">
      <alignment horizontal="center" textRotation="90"/>
    </xf>
    <xf numFmtId="0" fontId="6" fillId="0" borderId="30" xfId="0" applyFont="1" applyFill="1" applyBorder="1" applyAlignment="1">
      <alignment horizontal="center" textRotation="90"/>
    </xf>
    <xf numFmtId="0" fontId="6" fillId="0" borderId="31" xfId="0" applyFont="1" applyFill="1" applyBorder="1" applyAlignment="1">
      <alignment horizontal="center" textRotation="90"/>
    </xf>
    <xf numFmtId="0" fontId="6" fillId="0" borderId="32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textRotation="90"/>
    </xf>
    <xf numFmtId="0" fontId="6" fillId="0" borderId="33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 wrapText="1"/>
    </xf>
    <xf numFmtId="0" fontId="25" fillId="0" borderId="36" xfId="0" applyFont="1" applyFill="1" applyBorder="1" applyAlignment="1">
      <alignment horizontal="center" vertical="top"/>
    </xf>
    <xf numFmtId="0" fontId="25" fillId="0" borderId="37" xfId="0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BC75"/>
  <sheetViews>
    <sheetView showZeros="0" tabSelected="1" view="pageBreakPreview" zoomScale="60" zoomScaleNormal="60" workbookViewId="0" topLeftCell="A34">
      <selection activeCell="A4" sqref="A4:A9"/>
    </sheetView>
  </sheetViews>
  <sheetFormatPr defaultColWidth="9.140625" defaultRowHeight="12.75"/>
  <cols>
    <col min="1" max="1" width="8.421875" style="2" customWidth="1"/>
    <col min="2" max="2" width="30.140625" style="2" customWidth="1"/>
    <col min="3" max="5" width="11.421875" style="5" customWidth="1"/>
    <col min="6" max="6" width="9.8515625" style="5" customWidth="1"/>
    <col min="7" max="7" width="11.28125" style="5" customWidth="1"/>
    <col min="8" max="9" width="9.8515625" style="2" customWidth="1"/>
    <col min="10" max="10" width="8.57421875" style="2" customWidth="1"/>
    <col min="11" max="13" width="8.00390625" style="2" customWidth="1"/>
    <col min="14" max="14" width="6.140625" style="5" customWidth="1"/>
    <col min="15" max="17" width="6.140625" style="2" customWidth="1"/>
    <col min="18" max="18" width="6.140625" style="5" customWidth="1"/>
    <col min="19" max="19" width="6.140625" style="6" customWidth="1"/>
    <col min="20" max="23" width="6.140625" style="2" customWidth="1"/>
    <col min="24" max="25" width="6.140625" style="6" customWidth="1"/>
    <col min="26" max="31" width="6.140625" style="2" customWidth="1"/>
    <col min="32" max="32" width="7.28125" style="6" customWidth="1"/>
    <col min="33" max="38" width="6.140625" style="6" customWidth="1"/>
    <col min="39" max="41" width="6.140625" style="2" customWidth="1"/>
    <col min="42" max="45" width="6.140625" style="6" customWidth="1"/>
    <col min="46" max="54" width="4.7109375" style="2" customWidth="1"/>
    <col min="55" max="55" width="5.57421875" style="2" customWidth="1"/>
    <col min="56" max="16384" width="9.140625" style="2" customWidth="1"/>
  </cols>
  <sheetData>
    <row r="1" ht="18" customHeight="1">
      <c r="A1" s="4"/>
    </row>
    <row r="2" ht="18" customHeight="1">
      <c r="A2" s="4" t="s">
        <v>96</v>
      </c>
    </row>
    <row r="3" ht="18.75" customHeight="1" thickBot="1">
      <c r="A3" s="4" t="s">
        <v>64</v>
      </c>
    </row>
    <row r="4" spans="1:45" ht="30" customHeight="1" thickBot="1">
      <c r="A4" s="103" t="s">
        <v>0</v>
      </c>
      <c r="B4" s="106" t="s">
        <v>1</v>
      </c>
      <c r="C4" s="95" t="s">
        <v>65</v>
      </c>
      <c r="D4" s="95"/>
      <c r="E4" s="96"/>
      <c r="F4" s="95" t="s">
        <v>54</v>
      </c>
      <c r="G4" s="96"/>
      <c r="H4" s="95" t="s">
        <v>102</v>
      </c>
      <c r="I4" s="95"/>
      <c r="J4" s="96"/>
      <c r="K4" s="101" t="s">
        <v>86</v>
      </c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2"/>
    </row>
    <row r="5" spans="1:54" s="8" customFormat="1" ht="45.75" customHeight="1">
      <c r="A5" s="104"/>
      <c r="B5" s="107"/>
      <c r="C5" s="97"/>
      <c r="D5" s="97"/>
      <c r="E5" s="98"/>
      <c r="F5" s="97"/>
      <c r="G5" s="98"/>
      <c r="H5" s="97"/>
      <c r="I5" s="97"/>
      <c r="J5" s="98"/>
      <c r="K5" s="109" t="s">
        <v>53</v>
      </c>
      <c r="L5" s="91"/>
      <c r="M5" s="92"/>
      <c r="N5" s="67" t="s">
        <v>89</v>
      </c>
      <c r="O5" s="67"/>
      <c r="P5" s="67"/>
      <c r="Q5" s="67"/>
      <c r="R5" s="68"/>
      <c r="S5" s="90" t="s">
        <v>48</v>
      </c>
      <c r="T5" s="91"/>
      <c r="U5" s="91"/>
      <c r="V5" s="91"/>
      <c r="W5" s="92"/>
      <c r="X5" s="90" t="s">
        <v>90</v>
      </c>
      <c r="Y5" s="91"/>
      <c r="Z5" s="91"/>
      <c r="AA5" s="91"/>
      <c r="AB5" s="91"/>
      <c r="AC5" s="92"/>
      <c r="AD5" s="90" t="s">
        <v>92</v>
      </c>
      <c r="AE5" s="91"/>
      <c r="AF5" s="91"/>
      <c r="AG5" s="91"/>
      <c r="AH5" s="91"/>
      <c r="AI5" s="91"/>
      <c r="AJ5" s="91"/>
      <c r="AK5" s="92"/>
      <c r="AL5" s="90" t="s">
        <v>91</v>
      </c>
      <c r="AM5" s="91"/>
      <c r="AN5" s="91"/>
      <c r="AO5" s="91"/>
      <c r="AP5" s="92"/>
      <c r="AQ5" s="90" t="s">
        <v>4</v>
      </c>
      <c r="AR5" s="91"/>
      <c r="AS5" s="92"/>
      <c r="AT5" s="94" t="s">
        <v>55</v>
      </c>
      <c r="AU5" s="94"/>
      <c r="AV5" s="94"/>
      <c r="AW5" s="94"/>
      <c r="AX5" s="94"/>
      <c r="AY5" s="94"/>
      <c r="AZ5" s="94"/>
      <c r="BA5" s="94"/>
      <c r="BB5" s="94"/>
    </row>
    <row r="6" spans="1:54" s="8" customFormat="1" ht="44.25" customHeight="1">
      <c r="A6" s="104"/>
      <c r="B6" s="107"/>
      <c r="C6" s="97"/>
      <c r="D6" s="97"/>
      <c r="E6" s="98"/>
      <c r="F6" s="97"/>
      <c r="G6" s="98"/>
      <c r="H6" s="97"/>
      <c r="I6" s="97"/>
      <c r="J6" s="98"/>
      <c r="K6" s="110" t="s">
        <v>53</v>
      </c>
      <c r="L6" s="81" t="s">
        <v>2</v>
      </c>
      <c r="M6" s="77" t="s">
        <v>3</v>
      </c>
      <c r="N6" s="74" t="s">
        <v>97</v>
      </c>
      <c r="O6" s="70" t="s">
        <v>67</v>
      </c>
      <c r="P6" s="73" t="s">
        <v>41</v>
      </c>
      <c r="Q6" s="78" t="s">
        <v>2</v>
      </c>
      <c r="R6" s="83" t="s">
        <v>3</v>
      </c>
      <c r="S6" s="66" t="s">
        <v>22</v>
      </c>
      <c r="T6" s="73" t="s">
        <v>40</v>
      </c>
      <c r="U6" s="73" t="s">
        <v>42</v>
      </c>
      <c r="V6" s="81" t="s">
        <v>2</v>
      </c>
      <c r="W6" s="77" t="s">
        <v>3</v>
      </c>
      <c r="X6" s="66" t="s">
        <v>22</v>
      </c>
      <c r="Y6" s="73" t="s">
        <v>71</v>
      </c>
      <c r="Z6" s="73" t="s">
        <v>43</v>
      </c>
      <c r="AA6" s="73" t="s">
        <v>72</v>
      </c>
      <c r="AB6" s="81" t="s">
        <v>2</v>
      </c>
      <c r="AC6" s="77" t="s">
        <v>3</v>
      </c>
      <c r="AD6" s="66" t="s">
        <v>22</v>
      </c>
      <c r="AE6" s="73" t="s">
        <v>68</v>
      </c>
      <c r="AF6" s="93" t="s">
        <v>85</v>
      </c>
      <c r="AG6" s="73" t="s">
        <v>44</v>
      </c>
      <c r="AH6" s="73" t="s">
        <v>69</v>
      </c>
      <c r="AI6" s="73" t="s">
        <v>70</v>
      </c>
      <c r="AJ6" s="81" t="s">
        <v>2</v>
      </c>
      <c r="AK6" s="77" t="s">
        <v>3</v>
      </c>
      <c r="AL6" s="74" t="s">
        <v>22</v>
      </c>
      <c r="AM6" s="73" t="s">
        <v>45</v>
      </c>
      <c r="AN6" s="70" t="s">
        <v>46</v>
      </c>
      <c r="AO6" s="70" t="s">
        <v>73</v>
      </c>
      <c r="AP6" s="77" t="s">
        <v>3</v>
      </c>
      <c r="AQ6" s="82" t="s">
        <v>2</v>
      </c>
      <c r="AR6" s="81" t="s">
        <v>3</v>
      </c>
      <c r="AS6" s="77" t="s">
        <v>5</v>
      </c>
      <c r="AT6" s="89" t="s">
        <v>6</v>
      </c>
      <c r="AU6" s="89" t="s">
        <v>76</v>
      </c>
      <c r="AV6" s="89" t="s">
        <v>58</v>
      </c>
      <c r="AW6" s="89" t="s">
        <v>59</v>
      </c>
      <c r="AX6" s="89" t="s">
        <v>60</v>
      </c>
      <c r="AY6" s="89" t="s">
        <v>61</v>
      </c>
      <c r="AZ6" s="89" t="s">
        <v>2</v>
      </c>
      <c r="BA6" s="89" t="s">
        <v>56</v>
      </c>
      <c r="BB6" s="89" t="s">
        <v>57</v>
      </c>
    </row>
    <row r="7" spans="1:54" s="8" customFormat="1" ht="44.25" customHeight="1">
      <c r="A7" s="104"/>
      <c r="B7" s="107"/>
      <c r="C7" s="97"/>
      <c r="D7" s="97"/>
      <c r="E7" s="98"/>
      <c r="F7" s="97"/>
      <c r="G7" s="98"/>
      <c r="H7" s="97"/>
      <c r="I7" s="97"/>
      <c r="J7" s="98"/>
      <c r="K7" s="110"/>
      <c r="L7" s="81"/>
      <c r="M7" s="77"/>
      <c r="N7" s="75"/>
      <c r="O7" s="71"/>
      <c r="P7" s="73"/>
      <c r="Q7" s="79"/>
      <c r="R7" s="84"/>
      <c r="S7" s="66"/>
      <c r="T7" s="73"/>
      <c r="U7" s="73"/>
      <c r="V7" s="81"/>
      <c r="W7" s="77"/>
      <c r="X7" s="66"/>
      <c r="Y7" s="73"/>
      <c r="Z7" s="73"/>
      <c r="AA7" s="73"/>
      <c r="AB7" s="81"/>
      <c r="AC7" s="77"/>
      <c r="AD7" s="66"/>
      <c r="AE7" s="73"/>
      <c r="AF7" s="73"/>
      <c r="AG7" s="73"/>
      <c r="AH7" s="73"/>
      <c r="AI7" s="73"/>
      <c r="AJ7" s="81"/>
      <c r="AK7" s="77"/>
      <c r="AL7" s="75"/>
      <c r="AM7" s="73"/>
      <c r="AN7" s="71"/>
      <c r="AO7" s="71"/>
      <c r="AP7" s="77"/>
      <c r="AQ7" s="82"/>
      <c r="AR7" s="81"/>
      <c r="AS7" s="77"/>
      <c r="AT7" s="89"/>
      <c r="AU7" s="89"/>
      <c r="AV7" s="89"/>
      <c r="AW7" s="89"/>
      <c r="AX7" s="89"/>
      <c r="AY7" s="89"/>
      <c r="AZ7" s="89"/>
      <c r="BA7" s="89"/>
      <c r="BB7" s="89"/>
    </row>
    <row r="8" spans="1:54" s="8" customFormat="1" ht="44.25" customHeight="1">
      <c r="A8" s="104"/>
      <c r="B8" s="107"/>
      <c r="C8" s="99"/>
      <c r="D8" s="99"/>
      <c r="E8" s="100"/>
      <c r="F8" s="97"/>
      <c r="G8" s="98"/>
      <c r="H8" s="99"/>
      <c r="I8" s="99"/>
      <c r="J8" s="100"/>
      <c r="K8" s="110"/>
      <c r="L8" s="81"/>
      <c r="M8" s="77"/>
      <c r="N8" s="75"/>
      <c r="O8" s="71"/>
      <c r="P8" s="73"/>
      <c r="Q8" s="79"/>
      <c r="R8" s="84"/>
      <c r="S8" s="66"/>
      <c r="T8" s="73"/>
      <c r="U8" s="73"/>
      <c r="V8" s="81"/>
      <c r="W8" s="77"/>
      <c r="X8" s="66"/>
      <c r="Y8" s="73"/>
      <c r="Z8" s="73"/>
      <c r="AA8" s="73"/>
      <c r="AB8" s="81"/>
      <c r="AC8" s="77"/>
      <c r="AD8" s="66"/>
      <c r="AE8" s="73"/>
      <c r="AF8" s="73"/>
      <c r="AG8" s="73"/>
      <c r="AH8" s="73"/>
      <c r="AI8" s="73"/>
      <c r="AJ8" s="81"/>
      <c r="AK8" s="77"/>
      <c r="AL8" s="75"/>
      <c r="AM8" s="73"/>
      <c r="AN8" s="71"/>
      <c r="AO8" s="71"/>
      <c r="AP8" s="77"/>
      <c r="AQ8" s="82"/>
      <c r="AR8" s="81"/>
      <c r="AS8" s="77"/>
      <c r="AT8" s="89"/>
      <c r="AU8" s="89"/>
      <c r="AV8" s="89"/>
      <c r="AW8" s="89"/>
      <c r="AX8" s="89"/>
      <c r="AY8" s="89"/>
      <c r="AZ8" s="89"/>
      <c r="BA8" s="89"/>
      <c r="BB8" s="89"/>
    </row>
    <row r="9" spans="1:54" s="10" customFormat="1" ht="54.75" customHeight="1">
      <c r="A9" s="105"/>
      <c r="B9" s="108"/>
      <c r="C9" s="28" t="s">
        <v>2</v>
      </c>
      <c r="D9" s="3" t="s">
        <v>3</v>
      </c>
      <c r="E9" s="35" t="s">
        <v>5</v>
      </c>
      <c r="F9" s="99"/>
      <c r="G9" s="100"/>
      <c r="H9" s="28" t="s">
        <v>2</v>
      </c>
      <c r="I9" s="3" t="s">
        <v>3</v>
      </c>
      <c r="J9" s="35" t="s">
        <v>5</v>
      </c>
      <c r="K9" s="110"/>
      <c r="L9" s="81"/>
      <c r="M9" s="77"/>
      <c r="N9" s="76"/>
      <c r="O9" s="72"/>
      <c r="P9" s="73"/>
      <c r="Q9" s="80"/>
      <c r="R9" s="85"/>
      <c r="S9" s="66"/>
      <c r="T9" s="73"/>
      <c r="U9" s="73"/>
      <c r="V9" s="81"/>
      <c r="W9" s="77"/>
      <c r="X9" s="66"/>
      <c r="Y9" s="73"/>
      <c r="Z9" s="73"/>
      <c r="AA9" s="73"/>
      <c r="AB9" s="81"/>
      <c r="AC9" s="77"/>
      <c r="AD9" s="66"/>
      <c r="AE9" s="73"/>
      <c r="AF9" s="73"/>
      <c r="AG9" s="73"/>
      <c r="AH9" s="73"/>
      <c r="AI9" s="73"/>
      <c r="AJ9" s="81"/>
      <c r="AK9" s="77"/>
      <c r="AL9" s="76"/>
      <c r="AM9" s="73"/>
      <c r="AN9" s="72"/>
      <c r="AO9" s="72"/>
      <c r="AP9" s="77"/>
      <c r="AQ9" s="82"/>
      <c r="AR9" s="81"/>
      <c r="AS9" s="77"/>
      <c r="AT9" s="89"/>
      <c r="AU9" s="89"/>
      <c r="AV9" s="89"/>
      <c r="AW9" s="89"/>
      <c r="AX9" s="89"/>
      <c r="AY9" s="89"/>
      <c r="AZ9" s="89"/>
      <c r="BA9" s="89"/>
      <c r="BB9" s="89"/>
    </row>
    <row r="10" spans="1:54" s="10" customFormat="1" ht="27.75" customHeight="1">
      <c r="A10" s="26" t="s">
        <v>49</v>
      </c>
      <c r="B10" s="31"/>
      <c r="C10" s="29"/>
      <c r="D10" s="9"/>
      <c r="E10" s="36"/>
      <c r="F10" s="34"/>
      <c r="G10" s="37"/>
      <c r="H10" s="34">
        <f>C10</f>
        <v>0</v>
      </c>
      <c r="I10" s="7">
        <f>D10+F10</f>
        <v>0</v>
      </c>
      <c r="J10" s="37">
        <f>H10+I10</f>
        <v>0</v>
      </c>
      <c r="K10" s="42"/>
      <c r="L10" s="1"/>
      <c r="M10" s="39"/>
      <c r="N10" s="29"/>
      <c r="O10" s="11"/>
      <c r="P10" s="11"/>
      <c r="Q10" s="11"/>
      <c r="R10" s="36"/>
      <c r="S10" s="45"/>
      <c r="T10" s="11"/>
      <c r="U10" s="11"/>
      <c r="V10" s="1"/>
      <c r="W10" s="39"/>
      <c r="X10" s="48"/>
      <c r="Y10" s="11"/>
      <c r="Z10" s="11"/>
      <c r="AA10" s="11"/>
      <c r="AB10" s="1"/>
      <c r="AC10" s="39"/>
      <c r="AD10" s="45"/>
      <c r="AE10" s="11"/>
      <c r="AF10" s="11"/>
      <c r="AG10" s="11"/>
      <c r="AH10" s="11"/>
      <c r="AI10" s="11"/>
      <c r="AJ10" s="1"/>
      <c r="AK10" s="39"/>
      <c r="AL10" s="48"/>
      <c r="AM10" s="1"/>
      <c r="AN10" s="1"/>
      <c r="AO10" s="1"/>
      <c r="AP10" s="39"/>
      <c r="AQ10" s="48"/>
      <c r="AR10" s="1"/>
      <c r="AS10" s="39"/>
      <c r="AT10" s="56"/>
      <c r="AU10" s="56"/>
      <c r="AV10" s="56"/>
      <c r="AW10" s="56"/>
      <c r="AX10" s="56"/>
      <c r="AY10" s="56"/>
      <c r="AZ10" s="56"/>
      <c r="BA10" s="56"/>
      <c r="BB10" s="56"/>
    </row>
    <row r="11" spans="1:54" s="15" customFormat="1" ht="21" customHeight="1">
      <c r="A11" s="50">
        <v>1</v>
      </c>
      <c r="B11" s="32" t="s">
        <v>30</v>
      </c>
      <c r="C11" s="30">
        <v>0</v>
      </c>
      <c r="D11" s="12">
        <v>1</v>
      </c>
      <c r="E11" s="47">
        <f>SUM(C11:D11)</f>
        <v>1</v>
      </c>
      <c r="F11" s="34"/>
      <c r="G11" s="37"/>
      <c r="H11" s="34">
        <f aca="true" t="shared" si="0" ref="H11:H39">C11</f>
        <v>0</v>
      </c>
      <c r="I11" s="7">
        <f aca="true" t="shared" si="1" ref="I11:I39">D11+F11</f>
        <v>1</v>
      </c>
      <c r="J11" s="51">
        <f>H11+I11</f>
        <v>1</v>
      </c>
      <c r="K11" s="42">
        <f>SUM(L11:M11)</f>
        <v>1</v>
      </c>
      <c r="L11" s="14"/>
      <c r="M11" s="43">
        <v>1</v>
      </c>
      <c r="N11" s="40"/>
      <c r="O11" s="14"/>
      <c r="P11" s="14"/>
      <c r="Q11" s="14"/>
      <c r="R11" s="46"/>
      <c r="S11" s="41"/>
      <c r="T11" s="14"/>
      <c r="U11" s="14"/>
      <c r="V11" s="13"/>
      <c r="W11" s="47"/>
      <c r="X11" s="30"/>
      <c r="Y11" s="12"/>
      <c r="Z11" s="12"/>
      <c r="AA11" s="12"/>
      <c r="AB11" s="13"/>
      <c r="AC11" s="47"/>
      <c r="AD11" s="30"/>
      <c r="AE11" s="12"/>
      <c r="AF11" s="12"/>
      <c r="AG11" s="12"/>
      <c r="AH11" s="12"/>
      <c r="AI11" s="12"/>
      <c r="AJ11" s="13"/>
      <c r="AK11" s="47"/>
      <c r="AL11" s="30"/>
      <c r="AM11" s="12"/>
      <c r="AN11" s="12"/>
      <c r="AO11" s="12"/>
      <c r="AP11" s="47"/>
      <c r="AQ11" s="49">
        <f>AJ11+AB11+V11+L11+Q11</f>
        <v>0</v>
      </c>
      <c r="AR11" s="13">
        <f>M11+AK11+W11+AC11+AP11+R11</f>
        <v>1</v>
      </c>
      <c r="AS11" s="47">
        <f>AQ11+AR11</f>
        <v>1</v>
      </c>
      <c r="AT11" s="57">
        <f>K11-SUM(L11:M11)</f>
        <v>0</v>
      </c>
      <c r="AU11" s="57">
        <f>SUM(N11:P11)-SUM(Q11:R11)</f>
        <v>0</v>
      </c>
      <c r="AV11" s="57">
        <f>SUM(S11:U11)-SUM(V11:W11)</f>
        <v>0</v>
      </c>
      <c r="AW11" s="57">
        <f>SUM(X11:AA11)-SUM(AB11:AC11)</f>
        <v>0</v>
      </c>
      <c r="AX11" s="57">
        <f>SUM(AD11:AI11)-SUM(AJ11:AK11)</f>
        <v>0</v>
      </c>
      <c r="AY11" s="57">
        <f>SUM(AL11:AO11)-AP11</f>
        <v>0</v>
      </c>
      <c r="AZ11" s="58">
        <f>AQ11-H11</f>
        <v>0</v>
      </c>
      <c r="BA11" s="58">
        <f>AR11-I11</f>
        <v>0</v>
      </c>
      <c r="BB11" s="58">
        <f>AS11-J11</f>
        <v>0</v>
      </c>
    </row>
    <row r="12" spans="1:54" s="15" customFormat="1" ht="21" customHeight="1">
      <c r="A12" s="50">
        <v>2</v>
      </c>
      <c r="B12" s="32" t="s">
        <v>7</v>
      </c>
      <c r="C12" s="30">
        <v>0</v>
      </c>
      <c r="D12" s="12">
        <v>4</v>
      </c>
      <c r="E12" s="47">
        <f aca="true" t="shared" si="2" ref="E12:E39">SUM(C12:D12)</f>
        <v>4</v>
      </c>
      <c r="F12" s="34">
        <v>1</v>
      </c>
      <c r="G12" s="37" t="s">
        <v>66</v>
      </c>
      <c r="H12" s="34">
        <f t="shared" si="0"/>
        <v>0</v>
      </c>
      <c r="I12" s="7">
        <f t="shared" si="1"/>
        <v>5</v>
      </c>
      <c r="J12" s="51">
        <f aca="true" t="shared" si="3" ref="J12:J39">H12+I12</f>
        <v>5</v>
      </c>
      <c r="K12" s="42">
        <f aca="true" t="shared" si="4" ref="K12:K39">SUM(L12:M12)</f>
        <v>0</v>
      </c>
      <c r="L12" s="14"/>
      <c r="M12" s="43"/>
      <c r="N12" s="30">
        <v>1</v>
      </c>
      <c r="O12" s="14"/>
      <c r="P12" s="14"/>
      <c r="Q12" s="14"/>
      <c r="R12" s="47">
        <v>1</v>
      </c>
      <c r="S12" s="41">
        <v>1</v>
      </c>
      <c r="T12" s="14"/>
      <c r="U12" s="14"/>
      <c r="V12" s="13"/>
      <c r="W12" s="47">
        <v>1</v>
      </c>
      <c r="X12" s="30">
        <v>1</v>
      </c>
      <c r="Y12" s="12"/>
      <c r="Z12" s="12"/>
      <c r="AA12" s="12"/>
      <c r="AB12" s="13"/>
      <c r="AC12" s="47">
        <v>1</v>
      </c>
      <c r="AD12" s="30">
        <v>1</v>
      </c>
      <c r="AE12" s="12"/>
      <c r="AF12" s="12"/>
      <c r="AG12" s="12"/>
      <c r="AH12" s="12"/>
      <c r="AI12" s="12"/>
      <c r="AJ12" s="13"/>
      <c r="AK12" s="47">
        <v>1</v>
      </c>
      <c r="AL12" s="30">
        <v>1</v>
      </c>
      <c r="AM12" s="12"/>
      <c r="AN12" s="12"/>
      <c r="AO12" s="12"/>
      <c r="AP12" s="47">
        <v>1</v>
      </c>
      <c r="AQ12" s="49">
        <f aca="true" t="shared" si="5" ref="AQ12:AQ39">AJ12+AB12+V12+L12+Q12</f>
        <v>0</v>
      </c>
      <c r="AR12" s="13">
        <f aca="true" t="shared" si="6" ref="AR12:AR39">M12+AK12+W12+AC12+AP12+R12</f>
        <v>5</v>
      </c>
      <c r="AS12" s="47">
        <f aca="true" t="shared" si="7" ref="AS12:AS39">AQ12+AR12</f>
        <v>5</v>
      </c>
      <c r="AT12" s="57">
        <f aca="true" t="shared" si="8" ref="AT12:AT40">K12-SUM(L12:M12)</f>
        <v>0</v>
      </c>
      <c r="AU12" s="57">
        <f aca="true" t="shared" si="9" ref="AU12:AU40">SUM(N12:P12)-SUM(Q12:R12)</f>
        <v>0</v>
      </c>
      <c r="AV12" s="57">
        <f aca="true" t="shared" si="10" ref="AV12:AV40">SUM(S12:U12)-SUM(V12:W12)</f>
        <v>0</v>
      </c>
      <c r="AW12" s="57">
        <f aca="true" t="shared" si="11" ref="AW12:AW40">SUM(X12:AA12)-SUM(AB12:AC12)</f>
        <v>0</v>
      </c>
      <c r="AX12" s="57">
        <f aca="true" t="shared" si="12" ref="AX12:AX40">SUM(AD12:AI12)-SUM(AJ12:AK12)</f>
        <v>0</v>
      </c>
      <c r="AY12" s="57">
        <f aca="true" t="shared" si="13" ref="AY12:AY40">SUM(AL12:AO12)-AP12</f>
        <v>0</v>
      </c>
      <c r="AZ12" s="58">
        <f aca="true" t="shared" si="14" ref="AZ12:AZ40">AQ12-H12</f>
        <v>0</v>
      </c>
      <c r="BA12" s="58">
        <f aca="true" t="shared" si="15" ref="BA12:BA40">AR12-I12</f>
        <v>0</v>
      </c>
      <c r="BB12" s="58">
        <f aca="true" t="shared" si="16" ref="BB12:BB40">AS12-J12</f>
        <v>0</v>
      </c>
    </row>
    <row r="13" spans="1:54" s="15" customFormat="1" ht="21" customHeight="1">
      <c r="A13" s="50">
        <v>3</v>
      </c>
      <c r="B13" s="32" t="s">
        <v>8</v>
      </c>
      <c r="C13" s="30">
        <v>0</v>
      </c>
      <c r="D13" s="12">
        <v>10</v>
      </c>
      <c r="E13" s="47">
        <f t="shared" si="2"/>
        <v>10</v>
      </c>
      <c r="F13" s="34">
        <v>5</v>
      </c>
      <c r="G13" s="37" t="s">
        <v>66</v>
      </c>
      <c r="H13" s="34">
        <f t="shared" si="0"/>
        <v>0</v>
      </c>
      <c r="I13" s="7">
        <f t="shared" si="1"/>
        <v>15</v>
      </c>
      <c r="J13" s="51">
        <f t="shared" si="3"/>
        <v>15</v>
      </c>
      <c r="K13" s="42">
        <f t="shared" si="4"/>
        <v>0</v>
      </c>
      <c r="L13" s="14"/>
      <c r="M13" s="43"/>
      <c r="N13" s="40"/>
      <c r="O13" s="14">
        <v>1</v>
      </c>
      <c r="P13" s="14">
        <v>1</v>
      </c>
      <c r="Q13" s="14"/>
      <c r="R13" s="47">
        <v>2</v>
      </c>
      <c r="S13" s="41"/>
      <c r="T13" s="14">
        <v>1</v>
      </c>
      <c r="U13" s="14">
        <v>1</v>
      </c>
      <c r="V13" s="13"/>
      <c r="W13" s="47">
        <v>2</v>
      </c>
      <c r="X13" s="30"/>
      <c r="Y13" s="12">
        <f>1</f>
        <v>1</v>
      </c>
      <c r="Z13" s="12">
        <v>1</v>
      </c>
      <c r="AA13" s="12">
        <f>1</f>
        <v>1</v>
      </c>
      <c r="AB13" s="13"/>
      <c r="AC13" s="47">
        <v>3</v>
      </c>
      <c r="AD13" s="30"/>
      <c r="AE13" s="12">
        <v>1</v>
      </c>
      <c r="AF13" s="12">
        <v>1</v>
      </c>
      <c r="AG13" s="12">
        <v>1</v>
      </c>
      <c r="AH13" s="12">
        <v>1</v>
      </c>
      <c r="AI13" s="12">
        <f>1</f>
        <v>1</v>
      </c>
      <c r="AJ13" s="13"/>
      <c r="AK13" s="47">
        <v>5</v>
      </c>
      <c r="AL13" s="30"/>
      <c r="AM13" s="12">
        <v>1</v>
      </c>
      <c r="AN13" s="12">
        <v>1</v>
      </c>
      <c r="AO13" s="12">
        <f>1</f>
        <v>1</v>
      </c>
      <c r="AP13" s="47">
        <v>3</v>
      </c>
      <c r="AQ13" s="49">
        <f t="shared" si="5"/>
        <v>0</v>
      </c>
      <c r="AR13" s="13">
        <f t="shared" si="6"/>
        <v>15</v>
      </c>
      <c r="AS13" s="47">
        <f t="shared" si="7"/>
        <v>15</v>
      </c>
      <c r="AT13" s="57">
        <f t="shared" si="8"/>
        <v>0</v>
      </c>
      <c r="AU13" s="57">
        <f t="shared" si="9"/>
        <v>0</v>
      </c>
      <c r="AV13" s="57">
        <f t="shared" si="10"/>
        <v>0</v>
      </c>
      <c r="AW13" s="57">
        <f t="shared" si="11"/>
        <v>0</v>
      </c>
      <c r="AX13" s="57">
        <f t="shared" si="12"/>
        <v>0</v>
      </c>
      <c r="AY13" s="57">
        <f t="shared" si="13"/>
        <v>0</v>
      </c>
      <c r="AZ13" s="58">
        <f t="shared" si="14"/>
        <v>0</v>
      </c>
      <c r="BA13" s="58">
        <f t="shared" si="15"/>
        <v>0</v>
      </c>
      <c r="BB13" s="58">
        <f t="shared" si="16"/>
        <v>0</v>
      </c>
    </row>
    <row r="14" spans="1:54" s="15" customFormat="1" ht="21" customHeight="1">
      <c r="A14" s="50">
        <v>4</v>
      </c>
      <c r="B14" s="32" t="s">
        <v>9</v>
      </c>
      <c r="C14" s="30">
        <v>4</v>
      </c>
      <c r="D14" s="12">
        <v>42</v>
      </c>
      <c r="E14" s="47">
        <f t="shared" si="2"/>
        <v>46</v>
      </c>
      <c r="F14" s="34">
        <f>8+2+2</f>
        <v>12</v>
      </c>
      <c r="G14" s="38" t="s">
        <v>77</v>
      </c>
      <c r="H14" s="34">
        <f t="shared" si="0"/>
        <v>4</v>
      </c>
      <c r="I14" s="7">
        <f>D14+F14</f>
        <v>54</v>
      </c>
      <c r="J14" s="51">
        <f t="shared" si="3"/>
        <v>58</v>
      </c>
      <c r="K14" s="42">
        <f t="shared" si="4"/>
        <v>1</v>
      </c>
      <c r="L14" s="14"/>
      <c r="M14" s="43">
        <v>1</v>
      </c>
      <c r="N14" s="40">
        <f>1</f>
        <v>1</v>
      </c>
      <c r="O14" s="14">
        <v>4</v>
      </c>
      <c r="P14" s="14">
        <v>3</v>
      </c>
      <c r="Q14" s="14"/>
      <c r="R14" s="46">
        <v>8</v>
      </c>
      <c r="S14" s="41">
        <v>1</v>
      </c>
      <c r="T14" s="14">
        <f>3+1</f>
        <v>4</v>
      </c>
      <c r="U14" s="14">
        <f>2+1</f>
        <v>3</v>
      </c>
      <c r="V14" s="13">
        <v>2</v>
      </c>
      <c r="W14" s="47">
        <v>6</v>
      </c>
      <c r="X14" s="30">
        <v>1</v>
      </c>
      <c r="Y14" s="12">
        <f>4+1</f>
        <v>5</v>
      </c>
      <c r="Z14" s="12">
        <f>5-1</f>
        <v>4</v>
      </c>
      <c r="AA14" s="12">
        <f>1</f>
        <v>1</v>
      </c>
      <c r="AB14" s="13">
        <v>1</v>
      </c>
      <c r="AC14" s="47">
        <v>10</v>
      </c>
      <c r="AD14" s="30">
        <v>1</v>
      </c>
      <c r="AE14" s="12">
        <f>3+1</f>
        <v>4</v>
      </c>
      <c r="AF14" s="12">
        <v>7</v>
      </c>
      <c r="AG14" s="12">
        <f>2+1</f>
        <v>3</v>
      </c>
      <c r="AH14" s="12">
        <f>2</f>
        <v>2</v>
      </c>
      <c r="AI14" s="12">
        <f>3</f>
        <v>3</v>
      </c>
      <c r="AJ14" s="13">
        <v>1</v>
      </c>
      <c r="AK14" s="47">
        <v>19</v>
      </c>
      <c r="AL14" s="30">
        <v>1</v>
      </c>
      <c r="AM14" s="12">
        <f>3+1</f>
        <v>4</v>
      </c>
      <c r="AN14" s="12">
        <f>4-2</f>
        <v>2</v>
      </c>
      <c r="AO14" s="12">
        <f>3</f>
        <v>3</v>
      </c>
      <c r="AP14" s="47">
        <v>10</v>
      </c>
      <c r="AQ14" s="49">
        <f t="shared" si="5"/>
        <v>4</v>
      </c>
      <c r="AR14" s="13">
        <f t="shared" si="6"/>
        <v>54</v>
      </c>
      <c r="AS14" s="47">
        <f t="shared" si="7"/>
        <v>58</v>
      </c>
      <c r="AT14" s="57">
        <f t="shared" si="8"/>
        <v>0</v>
      </c>
      <c r="AU14" s="57">
        <f t="shared" si="9"/>
        <v>0</v>
      </c>
      <c r="AV14" s="57">
        <f t="shared" si="10"/>
        <v>0</v>
      </c>
      <c r="AW14" s="57">
        <f t="shared" si="11"/>
        <v>0</v>
      </c>
      <c r="AX14" s="57">
        <f t="shared" si="12"/>
        <v>0</v>
      </c>
      <c r="AY14" s="57">
        <f t="shared" si="13"/>
        <v>0</v>
      </c>
      <c r="AZ14" s="58">
        <f t="shared" si="14"/>
        <v>0</v>
      </c>
      <c r="BA14" s="58">
        <f t="shared" si="15"/>
        <v>0</v>
      </c>
      <c r="BB14" s="58">
        <f t="shared" si="16"/>
        <v>0</v>
      </c>
    </row>
    <row r="15" spans="1:54" s="15" customFormat="1" ht="21" customHeight="1">
      <c r="A15" s="50">
        <v>5</v>
      </c>
      <c r="B15" s="32" t="s">
        <v>10</v>
      </c>
      <c r="C15" s="30">
        <v>9</v>
      </c>
      <c r="D15" s="12">
        <v>96</v>
      </c>
      <c r="E15" s="47">
        <f t="shared" si="2"/>
        <v>105</v>
      </c>
      <c r="F15" s="34">
        <f>-6+2</f>
        <v>-4</v>
      </c>
      <c r="G15" s="38" t="s">
        <v>83</v>
      </c>
      <c r="H15" s="34">
        <f t="shared" si="0"/>
        <v>9</v>
      </c>
      <c r="I15" s="7">
        <f t="shared" si="1"/>
        <v>92</v>
      </c>
      <c r="J15" s="51">
        <f t="shared" si="3"/>
        <v>101</v>
      </c>
      <c r="K15" s="42">
        <f t="shared" si="4"/>
        <v>2</v>
      </c>
      <c r="L15" s="14"/>
      <c r="M15" s="43">
        <f>1+1</f>
        <v>2</v>
      </c>
      <c r="N15" s="40">
        <f>1</f>
        <v>1</v>
      </c>
      <c r="O15" s="14">
        <f>9-1</f>
        <v>8</v>
      </c>
      <c r="P15" s="14">
        <v>8</v>
      </c>
      <c r="Q15" s="14">
        <v>4</v>
      </c>
      <c r="R15" s="46">
        <v>13</v>
      </c>
      <c r="S15" s="41">
        <v>1</v>
      </c>
      <c r="T15" s="14">
        <f>9-2</f>
        <v>7</v>
      </c>
      <c r="U15" s="14">
        <v>6</v>
      </c>
      <c r="V15" s="13">
        <v>2</v>
      </c>
      <c r="W15" s="47">
        <v>12</v>
      </c>
      <c r="X15" s="30">
        <v>1</v>
      </c>
      <c r="Y15" s="12">
        <f>11-2</f>
        <v>9</v>
      </c>
      <c r="Z15" s="12">
        <f>9-2</f>
        <v>7</v>
      </c>
      <c r="AA15" s="12">
        <f>3</f>
        <v>3</v>
      </c>
      <c r="AB15" s="13">
        <v>1</v>
      </c>
      <c r="AC15" s="47">
        <v>19</v>
      </c>
      <c r="AD15" s="30">
        <v>1</v>
      </c>
      <c r="AE15" s="12">
        <v>6</v>
      </c>
      <c r="AF15" s="12">
        <v>12</v>
      </c>
      <c r="AG15" s="12">
        <f>8-2</f>
        <v>6</v>
      </c>
      <c r="AH15" s="12">
        <v>4</v>
      </c>
      <c r="AI15" s="12">
        <f>3</f>
        <v>3</v>
      </c>
      <c r="AJ15" s="13">
        <v>2</v>
      </c>
      <c r="AK15" s="47">
        <v>30</v>
      </c>
      <c r="AL15" s="30">
        <v>1</v>
      </c>
      <c r="AM15" s="12">
        <f>9-2</f>
        <v>7</v>
      </c>
      <c r="AN15" s="12">
        <f>7-4</f>
        <v>3</v>
      </c>
      <c r="AO15" s="12">
        <f>5</f>
        <v>5</v>
      </c>
      <c r="AP15" s="47">
        <v>16</v>
      </c>
      <c r="AQ15" s="49">
        <f t="shared" si="5"/>
        <v>9</v>
      </c>
      <c r="AR15" s="13">
        <f t="shared" si="6"/>
        <v>92</v>
      </c>
      <c r="AS15" s="47">
        <f t="shared" si="7"/>
        <v>101</v>
      </c>
      <c r="AT15" s="57">
        <f t="shared" si="8"/>
        <v>0</v>
      </c>
      <c r="AU15" s="57">
        <f t="shared" si="9"/>
        <v>0</v>
      </c>
      <c r="AV15" s="57">
        <f t="shared" si="10"/>
        <v>0</v>
      </c>
      <c r="AW15" s="57">
        <f t="shared" si="11"/>
        <v>0</v>
      </c>
      <c r="AX15" s="57">
        <f t="shared" si="12"/>
        <v>0</v>
      </c>
      <c r="AY15" s="57">
        <f t="shared" si="13"/>
        <v>0</v>
      </c>
      <c r="AZ15" s="58">
        <f t="shared" si="14"/>
        <v>0</v>
      </c>
      <c r="BA15" s="58">
        <f t="shared" si="15"/>
        <v>0</v>
      </c>
      <c r="BB15" s="58">
        <f t="shared" si="16"/>
        <v>0</v>
      </c>
    </row>
    <row r="16" spans="1:54" s="15" customFormat="1" ht="21" customHeight="1">
      <c r="A16" s="50">
        <v>6</v>
      </c>
      <c r="B16" s="32" t="s">
        <v>11</v>
      </c>
      <c r="C16" s="30">
        <v>0</v>
      </c>
      <c r="D16" s="12">
        <v>3</v>
      </c>
      <c r="E16" s="47">
        <f t="shared" si="2"/>
        <v>3</v>
      </c>
      <c r="F16" s="34"/>
      <c r="G16" s="37"/>
      <c r="H16" s="34">
        <f t="shared" si="0"/>
        <v>0</v>
      </c>
      <c r="I16" s="7">
        <f t="shared" si="1"/>
        <v>3</v>
      </c>
      <c r="J16" s="51">
        <f t="shared" si="3"/>
        <v>3</v>
      </c>
      <c r="K16" s="42">
        <f t="shared" si="4"/>
        <v>0</v>
      </c>
      <c r="L16" s="14"/>
      <c r="M16" s="43"/>
      <c r="N16" s="40"/>
      <c r="O16" s="14"/>
      <c r="P16" s="14"/>
      <c r="Q16" s="14"/>
      <c r="R16" s="46"/>
      <c r="S16" s="41">
        <v>1</v>
      </c>
      <c r="T16" s="14"/>
      <c r="U16" s="14"/>
      <c r="V16" s="13"/>
      <c r="W16" s="47">
        <v>1</v>
      </c>
      <c r="X16" s="30">
        <v>1</v>
      </c>
      <c r="Y16" s="12"/>
      <c r="Z16" s="12"/>
      <c r="AA16" s="12"/>
      <c r="AB16" s="13"/>
      <c r="AC16" s="47">
        <v>1</v>
      </c>
      <c r="AD16" s="30">
        <v>1</v>
      </c>
      <c r="AE16" s="12"/>
      <c r="AF16" s="12"/>
      <c r="AG16" s="12"/>
      <c r="AH16" s="12"/>
      <c r="AI16" s="12"/>
      <c r="AJ16" s="13"/>
      <c r="AK16" s="47">
        <v>1</v>
      </c>
      <c r="AL16" s="30"/>
      <c r="AM16" s="12"/>
      <c r="AN16" s="12"/>
      <c r="AO16" s="12"/>
      <c r="AP16" s="47"/>
      <c r="AQ16" s="49">
        <f t="shared" si="5"/>
        <v>0</v>
      </c>
      <c r="AR16" s="13">
        <f t="shared" si="6"/>
        <v>3</v>
      </c>
      <c r="AS16" s="47">
        <f t="shared" si="7"/>
        <v>3</v>
      </c>
      <c r="AT16" s="57">
        <f t="shared" si="8"/>
        <v>0</v>
      </c>
      <c r="AU16" s="57">
        <f t="shared" si="9"/>
        <v>0</v>
      </c>
      <c r="AV16" s="57">
        <f t="shared" si="10"/>
        <v>0</v>
      </c>
      <c r="AW16" s="57">
        <f t="shared" si="11"/>
        <v>0</v>
      </c>
      <c r="AX16" s="57">
        <f t="shared" si="12"/>
        <v>0</v>
      </c>
      <c r="AY16" s="57">
        <f t="shared" si="13"/>
        <v>0</v>
      </c>
      <c r="AZ16" s="58">
        <f t="shared" si="14"/>
        <v>0</v>
      </c>
      <c r="BA16" s="58">
        <f t="shared" si="15"/>
        <v>0</v>
      </c>
      <c r="BB16" s="58">
        <f t="shared" si="16"/>
        <v>0</v>
      </c>
    </row>
    <row r="17" spans="1:54" s="15" customFormat="1" ht="21" customHeight="1">
      <c r="A17" s="50">
        <v>7</v>
      </c>
      <c r="B17" s="32" t="s">
        <v>12</v>
      </c>
      <c r="C17" s="30">
        <v>0</v>
      </c>
      <c r="D17" s="12">
        <v>1</v>
      </c>
      <c r="E17" s="47">
        <f t="shared" si="2"/>
        <v>1</v>
      </c>
      <c r="F17" s="34"/>
      <c r="G17" s="38"/>
      <c r="H17" s="34">
        <f t="shared" si="0"/>
        <v>0</v>
      </c>
      <c r="I17" s="7">
        <f t="shared" si="1"/>
        <v>1</v>
      </c>
      <c r="J17" s="51">
        <f t="shared" si="3"/>
        <v>1</v>
      </c>
      <c r="K17" s="42">
        <f t="shared" si="4"/>
        <v>1</v>
      </c>
      <c r="L17" s="12"/>
      <c r="M17" s="44">
        <v>1</v>
      </c>
      <c r="N17" s="40"/>
      <c r="O17" s="12"/>
      <c r="P17" s="12"/>
      <c r="Q17" s="12"/>
      <c r="R17" s="46"/>
      <c r="S17" s="30"/>
      <c r="T17" s="12"/>
      <c r="U17" s="12"/>
      <c r="V17" s="13"/>
      <c r="W17" s="47"/>
      <c r="X17" s="30"/>
      <c r="Y17" s="12"/>
      <c r="Z17" s="12"/>
      <c r="AA17" s="12"/>
      <c r="AB17" s="13"/>
      <c r="AC17" s="47"/>
      <c r="AD17" s="30">
        <f>1-1</f>
        <v>0</v>
      </c>
      <c r="AE17" s="12"/>
      <c r="AF17" s="12"/>
      <c r="AG17" s="12"/>
      <c r="AH17" s="12"/>
      <c r="AI17" s="12"/>
      <c r="AJ17" s="13"/>
      <c r="AK17" s="47"/>
      <c r="AL17" s="30"/>
      <c r="AM17" s="12"/>
      <c r="AN17" s="12"/>
      <c r="AO17" s="12"/>
      <c r="AP17" s="47"/>
      <c r="AQ17" s="49">
        <f t="shared" si="5"/>
        <v>0</v>
      </c>
      <c r="AR17" s="13">
        <f t="shared" si="6"/>
        <v>1</v>
      </c>
      <c r="AS17" s="47">
        <f t="shared" si="7"/>
        <v>1</v>
      </c>
      <c r="AT17" s="57">
        <f t="shared" si="8"/>
        <v>0</v>
      </c>
      <c r="AU17" s="57">
        <f t="shared" si="9"/>
        <v>0</v>
      </c>
      <c r="AV17" s="57">
        <f t="shared" si="10"/>
        <v>0</v>
      </c>
      <c r="AW17" s="57">
        <f t="shared" si="11"/>
        <v>0</v>
      </c>
      <c r="AX17" s="57">
        <f t="shared" si="12"/>
        <v>0</v>
      </c>
      <c r="AY17" s="57">
        <f t="shared" si="13"/>
        <v>0</v>
      </c>
      <c r="AZ17" s="58">
        <f t="shared" si="14"/>
        <v>0</v>
      </c>
      <c r="BA17" s="58">
        <f t="shared" si="15"/>
        <v>0</v>
      </c>
      <c r="BB17" s="58">
        <f t="shared" si="16"/>
        <v>0</v>
      </c>
    </row>
    <row r="18" spans="1:54" s="15" customFormat="1" ht="21" customHeight="1">
      <c r="A18" s="50">
        <v>8</v>
      </c>
      <c r="B18" s="32" t="s">
        <v>15</v>
      </c>
      <c r="C18" s="30">
        <v>0</v>
      </c>
      <c r="D18" s="12">
        <v>2</v>
      </c>
      <c r="E18" s="47">
        <f t="shared" si="2"/>
        <v>2</v>
      </c>
      <c r="F18" s="34"/>
      <c r="G18" s="37"/>
      <c r="H18" s="34">
        <f t="shared" si="0"/>
        <v>0</v>
      </c>
      <c r="I18" s="7">
        <f t="shared" si="1"/>
        <v>2</v>
      </c>
      <c r="J18" s="51">
        <f t="shared" si="3"/>
        <v>2</v>
      </c>
      <c r="K18" s="42">
        <f t="shared" si="4"/>
        <v>2</v>
      </c>
      <c r="L18" s="14"/>
      <c r="M18" s="43">
        <v>2</v>
      </c>
      <c r="N18" s="40"/>
      <c r="O18" s="14"/>
      <c r="P18" s="14"/>
      <c r="Q18" s="14"/>
      <c r="R18" s="46"/>
      <c r="S18" s="41"/>
      <c r="T18" s="14"/>
      <c r="U18" s="14"/>
      <c r="V18" s="13"/>
      <c r="W18" s="47"/>
      <c r="X18" s="30"/>
      <c r="Y18" s="12"/>
      <c r="Z18" s="12"/>
      <c r="AA18" s="12"/>
      <c r="AB18" s="13"/>
      <c r="AC18" s="47"/>
      <c r="AD18" s="30"/>
      <c r="AE18" s="12"/>
      <c r="AF18" s="12"/>
      <c r="AG18" s="12"/>
      <c r="AH18" s="12"/>
      <c r="AI18" s="12"/>
      <c r="AJ18" s="13"/>
      <c r="AK18" s="47"/>
      <c r="AL18" s="30"/>
      <c r="AM18" s="12"/>
      <c r="AN18" s="12"/>
      <c r="AO18" s="12"/>
      <c r="AP18" s="47"/>
      <c r="AQ18" s="49">
        <f t="shared" si="5"/>
        <v>0</v>
      </c>
      <c r="AR18" s="13">
        <f t="shared" si="6"/>
        <v>2</v>
      </c>
      <c r="AS18" s="47">
        <f t="shared" si="7"/>
        <v>2</v>
      </c>
      <c r="AT18" s="57">
        <f t="shared" si="8"/>
        <v>0</v>
      </c>
      <c r="AU18" s="57">
        <f t="shared" si="9"/>
        <v>0</v>
      </c>
      <c r="AV18" s="57">
        <f t="shared" si="10"/>
        <v>0</v>
      </c>
      <c r="AW18" s="57">
        <f t="shared" si="11"/>
        <v>0</v>
      </c>
      <c r="AX18" s="57">
        <f t="shared" si="12"/>
        <v>0</v>
      </c>
      <c r="AY18" s="57">
        <f t="shared" si="13"/>
        <v>0</v>
      </c>
      <c r="AZ18" s="58">
        <f t="shared" si="14"/>
        <v>0</v>
      </c>
      <c r="BA18" s="58">
        <f t="shared" si="15"/>
        <v>0</v>
      </c>
      <c r="BB18" s="58">
        <f t="shared" si="16"/>
        <v>0</v>
      </c>
    </row>
    <row r="19" spans="1:54" s="15" customFormat="1" ht="21" customHeight="1">
      <c r="A19" s="50">
        <v>9</v>
      </c>
      <c r="B19" s="32" t="s">
        <v>16</v>
      </c>
      <c r="C19" s="30">
        <v>0</v>
      </c>
      <c r="D19" s="12">
        <v>2</v>
      </c>
      <c r="E19" s="47">
        <f t="shared" si="2"/>
        <v>2</v>
      </c>
      <c r="F19" s="34"/>
      <c r="G19" s="37"/>
      <c r="H19" s="34">
        <f t="shared" si="0"/>
        <v>0</v>
      </c>
      <c r="I19" s="7">
        <f t="shared" si="1"/>
        <v>2</v>
      </c>
      <c r="J19" s="51">
        <f t="shared" si="3"/>
        <v>2</v>
      </c>
      <c r="K19" s="42">
        <f t="shared" si="4"/>
        <v>2</v>
      </c>
      <c r="L19" s="12"/>
      <c r="M19" s="43">
        <v>2</v>
      </c>
      <c r="N19" s="40"/>
      <c r="O19" s="14"/>
      <c r="P19" s="14"/>
      <c r="Q19" s="14"/>
      <c r="R19" s="46"/>
      <c r="S19" s="41"/>
      <c r="T19" s="14"/>
      <c r="U19" s="14"/>
      <c r="V19" s="13"/>
      <c r="W19" s="47"/>
      <c r="X19" s="30"/>
      <c r="Y19" s="12"/>
      <c r="Z19" s="12"/>
      <c r="AA19" s="12"/>
      <c r="AB19" s="13"/>
      <c r="AC19" s="47"/>
      <c r="AD19" s="30"/>
      <c r="AE19" s="12"/>
      <c r="AF19" s="12"/>
      <c r="AG19" s="12"/>
      <c r="AH19" s="12"/>
      <c r="AI19" s="12"/>
      <c r="AJ19" s="13"/>
      <c r="AK19" s="47"/>
      <c r="AL19" s="30"/>
      <c r="AM19" s="12"/>
      <c r="AN19" s="12"/>
      <c r="AO19" s="12"/>
      <c r="AP19" s="47"/>
      <c r="AQ19" s="49">
        <f t="shared" si="5"/>
        <v>0</v>
      </c>
      <c r="AR19" s="13">
        <f t="shared" si="6"/>
        <v>2</v>
      </c>
      <c r="AS19" s="47">
        <f t="shared" si="7"/>
        <v>2</v>
      </c>
      <c r="AT19" s="57">
        <f t="shared" si="8"/>
        <v>0</v>
      </c>
      <c r="AU19" s="57">
        <f t="shared" si="9"/>
        <v>0</v>
      </c>
      <c r="AV19" s="57">
        <f t="shared" si="10"/>
        <v>0</v>
      </c>
      <c r="AW19" s="57">
        <f t="shared" si="11"/>
        <v>0</v>
      </c>
      <c r="AX19" s="57">
        <f t="shared" si="12"/>
        <v>0</v>
      </c>
      <c r="AY19" s="57">
        <f t="shared" si="13"/>
        <v>0</v>
      </c>
      <c r="AZ19" s="58">
        <f t="shared" si="14"/>
        <v>0</v>
      </c>
      <c r="BA19" s="58">
        <f t="shared" si="15"/>
        <v>0</v>
      </c>
      <c r="BB19" s="58">
        <f t="shared" si="16"/>
        <v>0</v>
      </c>
    </row>
    <row r="20" spans="1:54" s="15" customFormat="1" ht="21" customHeight="1">
      <c r="A20" s="50">
        <v>10</v>
      </c>
      <c r="B20" s="32" t="s">
        <v>35</v>
      </c>
      <c r="C20" s="30">
        <v>0</v>
      </c>
      <c r="D20" s="12">
        <v>1</v>
      </c>
      <c r="E20" s="47">
        <f t="shared" si="2"/>
        <v>1</v>
      </c>
      <c r="F20" s="34"/>
      <c r="G20" s="37"/>
      <c r="H20" s="34">
        <f t="shared" si="0"/>
        <v>0</v>
      </c>
      <c r="I20" s="7">
        <f t="shared" si="1"/>
        <v>1</v>
      </c>
      <c r="J20" s="51">
        <f t="shared" si="3"/>
        <v>1</v>
      </c>
      <c r="K20" s="42">
        <f t="shared" si="4"/>
        <v>1</v>
      </c>
      <c r="L20" s="12"/>
      <c r="M20" s="43">
        <v>1</v>
      </c>
      <c r="N20" s="40"/>
      <c r="O20" s="14"/>
      <c r="P20" s="14"/>
      <c r="Q20" s="14"/>
      <c r="R20" s="46"/>
      <c r="S20" s="41"/>
      <c r="T20" s="14"/>
      <c r="U20" s="14"/>
      <c r="V20" s="13"/>
      <c r="W20" s="47"/>
      <c r="X20" s="30"/>
      <c r="Y20" s="12"/>
      <c r="Z20" s="12"/>
      <c r="AA20" s="12"/>
      <c r="AB20" s="13"/>
      <c r="AC20" s="47"/>
      <c r="AD20" s="30"/>
      <c r="AE20" s="12"/>
      <c r="AF20" s="12"/>
      <c r="AG20" s="12"/>
      <c r="AH20" s="12"/>
      <c r="AI20" s="12"/>
      <c r="AJ20" s="13"/>
      <c r="AK20" s="47"/>
      <c r="AL20" s="30"/>
      <c r="AM20" s="12"/>
      <c r="AN20" s="12"/>
      <c r="AO20" s="12"/>
      <c r="AP20" s="47"/>
      <c r="AQ20" s="49">
        <f t="shared" si="5"/>
        <v>0</v>
      </c>
      <c r="AR20" s="13">
        <f t="shared" si="6"/>
        <v>1</v>
      </c>
      <c r="AS20" s="47">
        <f t="shared" si="7"/>
        <v>1</v>
      </c>
      <c r="AT20" s="57">
        <f t="shared" si="8"/>
        <v>0</v>
      </c>
      <c r="AU20" s="57">
        <f t="shared" si="9"/>
        <v>0</v>
      </c>
      <c r="AV20" s="57">
        <f t="shared" si="10"/>
        <v>0</v>
      </c>
      <c r="AW20" s="57">
        <f t="shared" si="11"/>
        <v>0</v>
      </c>
      <c r="AX20" s="57">
        <f t="shared" si="12"/>
        <v>0</v>
      </c>
      <c r="AY20" s="57">
        <f t="shared" si="13"/>
        <v>0</v>
      </c>
      <c r="AZ20" s="58">
        <f t="shared" si="14"/>
        <v>0</v>
      </c>
      <c r="BA20" s="58">
        <f t="shared" si="15"/>
        <v>0</v>
      </c>
      <c r="BB20" s="58">
        <f t="shared" si="16"/>
        <v>0</v>
      </c>
    </row>
    <row r="21" spans="1:54" s="15" customFormat="1" ht="21" customHeight="1">
      <c r="A21" s="26" t="s">
        <v>47</v>
      </c>
      <c r="B21" s="31"/>
      <c r="C21" s="30">
        <v>0</v>
      </c>
      <c r="D21" s="12">
        <v>0</v>
      </c>
      <c r="E21" s="47">
        <f t="shared" si="2"/>
        <v>0</v>
      </c>
      <c r="F21" s="34"/>
      <c r="G21" s="37"/>
      <c r="H21" s="34">
        <f t="shared" si="0"/>
        <v>0</v>
      </c>
      <c r="I21" s="7">
        <f t="shared" si="1"/>
        <v>0</v>
      </c>
      <c r="J21" s="51">
        <f t="shared" si="3"/>
        <v>0</v>
      </c>
      <c r="K21" s="42">
        <f t="shared" si="4"/>
        <v>0</v>
      </c>
      <c r="L21" s="12"/>
      <c r="M21" s="43"/>
      <c r="N21" s="40"/>
      <c r="O21" s="14"/>
      <c r="P21" s="14"/>
      <c r="Q21" s="14"/>
      <c r="R21" s="46"/>
      <c r="S21" s="41"/>
      <c r="T21" s="14"/>
      <c r="U21" s="14"/>
      <c r="V21" s="13"/>
      <c r="W21" s="47"/>
      <c r="X21" s="30"/>
      <c r="Y21" s="12"/>
      <c r="Z21" s="12"/>
      <c r="AA21" s="12"/>
      <c r="AB21" s="13"/>
      <c r="AC21" s="47"/>
      <c r="AD21" s="30"/>
      <c r="AE21" s="12"/>
      <c r="AF21" s="12"/>
      <c r="AG21" s="12"/>
      <c r="AH21" s="12"/>
      <c r="AI21" s="12"/>
      <c r="AJ21" s="13"/>
      <c r="AK21" s="47"/>
      <c r="AL21" s="30"/>
      <c r="AM21" s="12"/>
      <c r="AN21" s="12"/>
      <c r="AO21" s="12"/>
      <c r="AP21" s="47"/>
      <c r="AQ21" s="49">
        <f t="shared" si="5"/>
        <v>0</v>
      </c>
      <c r="AR21" s="13">
        <f t="shared" si="6"/>
        <v>0</v>
      </c>
      <c r="AS21" s="47">
        <f t="shared" si="7"/>
        <v>0</v>
      </c>
      <c r="AT21" s="57">
        <f t="shared" si="8"/>
        <v>0</v>
      </c>
      <c r="AU21" s="57">
        <f t="shared" si="9"/>
        <v>0</v>
      </c>
      <c r="AV21" s="57">
        <f t="shared" si="10"/>
        <v>0</v>
      </c>
      <c r="AW21" s="57">
        <f t="shared" si="11"/>
        <v>0</v>
      </c>
      <c r="AX21" s="57">
        <f t="shared" si="12"/>
        <v>0</v>
      </c>
      <c r="AY21" s="57">
        <f t="shared" si="13"/>
        <v>0</v>
      </c>
      <c r="AZ21" s="58">
        <f t="shared" si="14"/>
        <v>0</v>
      </c>
      <c r="BA21" s="58">
        <f t="shared" si="15"/>
        <v>0</v>
      </c>
      <c r="BB21" s="58">
        <f t="shared" si="16"/>
        <v>0</v>
      </c>
    </row>
    <row r="22" spans="1:54" s="15" customFormat="1" ht="21" customHeight="1">
      <c r="A22" s="50">
        <v>11</v>
      </c>
      <c r="B22" s="32" t="s">
        <v>13</v>
      </c>
      <c r="C22" s="30">
        <v>0</v>
      </c>
      <c r="D22" s="12">
        <v>3</v>
      </c>
      <c r="E22" s="47">
        <f t="shared" si="2"/>
        <v>3</v>
      </c>
      <c r="F22" s="34"/>
      <c r="G22" s="37"/>
      <c r="H22" s="34">
        <f t="shared" si="0"/>
        <v>0</v>
      </c>
      <c r="I22" s="7">
        <f t="shared" si="1"/>
        <v>3</v>
      </c>
      <c r="J22" s="51">
        <f t="shared" si="3"/>
        <v>3</v>
      </c>
      <c r="K22" s="42">
        <f t="shared" si="4"/>
        <v>0</v>
      </c>
      <c r="L22" s="14"/>
      <c r="M22" s="43"/>
      <c r="N22" s="40"/>
      <c r="O22" s="14"/>
      <c r="P22" s="14"/>
      <c r="Q22" s="14"/>
      <c r="R22" s="46"/>
      <c r="S22" s="41">
        <v>1</v>
      </c>
      <c r="T22" s="14"/>
      <c r="U22" s="14"/>
      <c r="V22" s="13"/>
      <c r="W22" s="47">
        <v>1</v>
      </c>
      <c r="X22" s="30">
        <v>1</v>
      </c>
      <c r="Y22" s="12"/>
      <c r="Z22" s="12"/>
      <c r="AA22" s="12"/>
      <c r="AB22" s="13"/>
      <c r="AC22" s="47">
        <v>1</v>
      </c>
      <c r="AD22" s="30">
        <v>1</v>
      </c>
      <c r="AE22" s="12"/>
      <c r="AF22" s="12"/>
      <c r="AG22" s="12"/>
      <c r="AH22" s="12"/>
      <c r="AI22" s="12"/>
      <c r="AJ22" s="13"/>
      <c r="AK22" s="47">
        <v>1</v>
      </c>
      <c r="AL22" s="30"/>
      <c r="AM22" s="12"/>
      <c r="AN22" s="12"/>
      <c r="AO22" s="12"/>
      <c r="AP22" s="47"/>
      <c r="AQ22" s="49">
        <f t="shared" si="5"/>
        <v>0</v>
      </c>
      <c r="AR22" s="13">
        <f t="shared" si="6"/>
        <v>3</v>
      </c>
      <c r="AS22" s="47">
        <f t="shared" si="7"/>
        <v>3</v>
      </c>
      <c r="AT22" s="57">
        <f t="shared" si="8"/>
        <v>0</v>
      </c>
      <c r="AU22" s="57">
        <f t="shared" si="9"/>
        <v>0</v>
      </c>
      <c r="AV22" s="57">
        <f t="shared" si="10"/>
        <v>0</v>
      </c>
      <c r="AW22" s="57">
        <f t="shared" si="11"/>
        <v>0</v>
      </c>
      <c r="AX22" s="57">
        <f t="shared" si="12"/>
        <v>0</v>
      </c>
      <c r="AY22" s="57">
        <f t="shared" si="13"/>
        <v>0</v>
      </c>
      <c r="AZ22" s="58">
        <f t="shared" si="14"/>
        <v>0</v>
      </c>
      <c r="BA22" s="58">
        <f t="shared" si="15"/>
        <v>0</v>
      </c>
      <c r="BB22" s="58">
        <f t="shared" si="16"/>
        <v>0</v>
      </c>
    </row>
    <row r="23" spans="1:54" s="15" customFormat="1" ht="21" customHeight="1">
      <c r="A23" s="50">
        <v>12</v>
      </c>
      <c r="B23" s="32" t="s">
        <v>14</v>
      </c>
      <c r="C23" s="30">
        <v>1</v>
      </c>
      <c r="D23" s="12">
        <v>4</v>
      </c>
      <c r="E23" s="47">
        <f t="shared" si="2"/>
        <v>5</v>
      </c>
      <c r="F23" s="34"/>
      <c r="G23" s="37"/>
      <c r="H23" s="34">
        <f t="shared" si="0"/>
        <v>1</v>
      </c>
      <c r="I23" s="7">
        <f t="shared" si="1"/>
        <v>4</v>
      </c>
      <c r="J23" s="51">
        <f t="shared" si="3"/>
        <v>5</v>
      </c>
      <c r="K23" s="42">
        <f t="shared" si="4"/>
        <v>0</v>
      </c>
      <c r="L23" s="12"/>
      <c r="M23" s="43"/>
      <c r="N23" s="40"/>
      <c r="O23" s="14"/>
      <c r="P23" s="14"/>
      <c r="Q23" s="14"/>
      <c r="R23" s="46"/>
      <c r="S23" s="41">
        <v>2</v>
      </c>
      <c r="T23" s="14"/>
      <c r="U23" s="14"/>
      <c r="V23" s="13">
        <v>1</v>
      </c>
      <c r="W23" s="47">
        <v>1</v>
      </c>
      <c r="X23" s="30">
        <v>1</v>
      </c>
      <c r="Y23" s="12"/>
      <c r="Z23" s="12"/>
      <c r="AA23" s="12"/>
      <c r="AB23" s="13"/>
      <c r="AC23" s="47">
        <v>1</v>
      </c>
      <c r="AD23" s="30">
        <v>1</v>
      </c>
      <c r="AE23" s="12"/>
      <c r="AF23" s="12"/>
      <c r="AG23" s="12"/>
      <c r="AH23" s="12"/>
      <c r="AI23" s="12"/>
      <c r="AJ23" s="13"/>
      <c r="AK23" s="47">
        <v>1</v>
      </c>
      <c r="AL23" s="30">
        <v>1</v>
      </c>
      <c r="AM23" s="12"/>
      <c r="AN23" s="12"/>
      <c r="AO23" s="12"/>
      <c r="AP23" s="47">
        <v>1</v>
      </c>
      <c r="AQ23" s="49">
        <f t="shared" si="5"/>
        <v>1</v>
      </c>
      <c r="AR23" s="13">
        <f t="shared" si="6"/>
        <v>4</v>
      </c>
      <c r="AS23" s="47">
        <f t="shared" si="7"/>
        <v>5</v>
      </c>
      <c r="AT23" s="57">
        <f t="shared" si="8"/>
        <v>0</v>
      </c>
      <c r="AU23" s="57">
        <f t="shared" si="9"/>
        <v>0</v>
      </c>
      <c r="AV23" s="57">
        <f t="shared" si="10"/>
        <v>0</v>
      </c>
      <c r="AW23" s="57">
        <f t="shared" si="11"/>
        <v>0</v>
      </c>
      <c r="AX23" s="57">
        <f t="shared" si="12"/>
        <v>0</v>
      </c>
      <c r="AY23" s="57">
        <f t="shared" si="13"/>
        <v>0</v>
      </c>
      <c r="AZ23" s="58">
        <f t="shared" si="14"/>
        <v>0</v>
      </c>
      <c r="BA23" s="58">
        <f t="shared" si="15"/>
        <v>0</v>
      </c>
      <c r="BB23" s="58">
        <f t="shared" si="16"/>
        <v>0</v>
      </c>
    </row>
    <row r="24" spans="1:54" s="15" customFormat="1" ht="21" customHeight="1">
      <c r="A24" s="50">
        <v>13</v>
      </c>
      <c r="B24" s="32" t="s">
        <v>23</v>
      </c>
      <c r="C24" s="30">
        <v>4</v>
      </c>
      <c r="D24" s="12">
        <v>9</v>
      </c>
      <c r="E24" s="47">
        <f t="shared" si="2"/>
        <v>13</v>
      </c>
      <c r="F24" s="34"/>
      <c r="G24" s="37"/>
      <c r="H24" s="34">
        <f t="shared" si="0"/>
        <v>4</v>
      </c>
      <c r="I24" s="7">
        <f t="shared" si="1"/>
        <v>9</v>
      </c>
      <c r="J24" s="51">
        <f t="shared" si="3"/>
        <v>13</v>
      </c>
      <c r="K24" s="42">
        <f t="shared" si="4"/>
        <v>0</v>
      </c>
      <c r="L24" s="12"/>
      <c r="M24" s="43"/>
      <c r="N24" s="40"/>
      <c r="O24" s="14">
        <v>1</v>
      </c>
      <c r="P24" s="14"/>
      <c r="Q24" s="14"/>
      <c r="R24" s="46">
        <v>1</v>
      </c>
      <c r="S24" s="41">
        <v>2</v>
      </c>
      <c r="T24" s="14">
        <v>2</v>
      </c>
      <c r="U24" s="14"/>
      <c r="V24" s="13">
        <v>2</v>
      </c>
      <c r="W24" s="47">
        <v>2</v>
      </c>
      <c r="X24" s="30">
        <v>2</v>
      </c>
      <c r="Y24" s="12">
        <v>2</v>
      </c>
      <c r="Z24" s="12"/>
      <c r="AA24" s="12"/>
      <c r="AB24" s="13">
        <v>1</v>
      </c>
      <c r="AC24" s="47">
        <v>3</v>
      </c>
      <c r="AD24" s="30">
        <v>2</v>
      </c>
      <c r="AE24" s="12"/>
      <c r="AF24" s="12">
        <v>1</v>
      </c>
      <c r="AG24" s="12"/>
      <c r="AH24" s="12"/>
      <c r="AI24" s="12"/>
      <c r="AJ24" s="13">
        <v>1</v>
      </c>
      <c r="AK24" s="47">
        <v>2</v>
      </c>
      <c r="AL24" s="30">
        <v>1</v>
      </c>
      <c r="AM24" s="12"/>
      <c r="AN24" s="12"/>
      <c r="AO24" s="12"/>
      <c r="AP24" s="47">
        <v>1</v>
      </c>
      <c r="AQ24" s="49">
        <f t="shared" si="5"/>
        <v>4</v>
      </c>
      <c r="AR24" s="13">
        <f t="shared" si="6"/>
        <v>9</v>
      </c>
      <c r="AS24" s="47">
        <f t="shared" si="7"/>
        <v>13</v>
      </c>
      <c r="AT24" s="57">
        <f t="shared" si="8"/>
        <v>0</v>
      </c>
      <c r="AU24" s="57">
        <f t="shared" si="9"/>
        <v>0</v>
      </c>
      <c r="AV24" s="57">
        <f t="shared" si="10"/>
        <v>0</v>
      </c>
      <c r="AW24" s="57">
        <f t="shared" si="11"/>
        <v>0</v>
      </c>
      <c r="AX24" s="57">
        <f t="shared" si="12"/>
        <v>0</v>
      </c>
      <c r="AY24" s="57">
        <f t="shared" si="13"/>
        <v>0</v>
      </c>
      <c r="AZ24" s="58">
        <f t="shared" si="14"/>
        <v>0</v>
      </c>
      <c r="BA24" s="58">
        <f t="shared" si="15"/>
        <v>0</v>
      </c>
      <c r="BB24" s="58">
        <f t="shared" si="16"/>
        <v>0</v>
      </c>
    </row>
    <row r="25" spans="1:54" s="15" customFormat="1" ht="21" customHeight="1">
      <c r="A25" s="50">
        <v>14</v>
      </c>
      <c r="B25" s="32" t="s">
        <v>31</v>
      </c>
      <c r="C25" s="30">
        <v>0</v>
      </c>
      <c r="D25" s="12">
        <v>1</v>
      </c>
      <c r="E25" s="47">
        <f t="shared" si="2"/>
        <v>1</v>
      </c>
      <c r="F25" s="34"/>
      <c r="G25" s="37"/>
      <c r="H25" s="34">
        <f t="shared" si="0"/>
        <v>0</v>
      </c>
      <c r="I25" s="7">
        <f t="shared" si="1"/>
        <v>1</v>
      </c>
      <c r="J25" s="51">
        <f t="shared" si="3"/>
        <v>1</v>
      </c>
      <c r="K25" s="42">
        <f t="shared" si="4"/>
        <v>0</v>
      </c>
      <c r="L25" s="12"/>
      <c r="M25" s="43"/>
      <c r="N25" s="40"/>
      <c r="O25" s="14"/>
      <c r="P25" s="14"/>
      <c r="Q25" s="14"/>
      <c r="R25" s="46"/>
      <c r="S25" s="41"/>
      <c r="T25" s="14"/>
      <c r="U25" s="14"/>
      <c r="V25" s="13"/>
      <c r="W25" s="47"/>
      <c r="X25" s="30"/>
      <c r="Y25" s="12"/>
      <c r="Z25" s="12"/>
      <c r="AA25" s="12"/>
      <c r="AB25" s="13"/>
      <c r="AC25" s="47"/>
      <c r="AD25" s="30">
        <v>1</v>
      </c>
      <c r="AE25" s="12"/>
      <c r="AF25" s="12"/>
      <c r="AG25" s="12"/>
      <c r="AH25" s="12"/>
      <c r="AI25" s="12"/>
      <c r="AJ25" s="13"/>
      <c r="AK25" s="47">
        <v>1</v>
      </c>
      <c r="AL25" s="30"/>
      <c r="AM25" s="12"/>
      <c r="AN25" s="12"/>
      <c r="AO25" s="12"/>
      <c r="AP25" s="47"/>
      <c r="AQ25" s="49">
        <f t="shared" si="5"/>
        <v>0</v>
      </c>
      <c r="AR25" s="13">
        <f t="shared" si="6"/>
        <v>1</v>
      </c>
      <c r="AS25" s="47">
        <f t="shared" si="7"/>
        <v>1</v>
      </c>
      <c r="AT25" s="57">
        <f t="shared" si="8"/>
        <v>0</v>
      </c>
      <c r="AU25" s="57">
        <f t="shared" si="9"/>
        <v>0</v>
      </c>
      <c r="AV25" s="57">
        <f t="shared" si="10"/>
        <v>0</v>
      </c>
      <c r="AW25" s="57">
        <f t="shared" si="11"/>
        <v>0</v>
      </c>
      <c r="AX25" s="57">
        <f t="shared" si="12"/>
        <v>0</v>
      </c>
      <c r="AY25" s="57">
        <f t="shared" si="13"/>
        <v>0</v>
      </c>
      <c r="AZ25" s="58">
        <f t="shared" si="14"/>
        <v>0</v>
      </c>
      <c r="BA25" s="58">
        <f t="shared" si="15"/>
        <v>0</v>
      </c>
      <c r="BB25" s="58">
        <f t="shared" si="16"/>
        <v>0</v>
      </c>
    </row>
    <row r="26" spans="1:54" s="15" customFormat="1" ht="21" customHeight="1">
      <c r="A26" s="50">
        <v>15</v>
      </c>
      <c r="B26" s="32" t="s">
        <v>24</v>
      </c>
      <c r="C26" s="30">
        <v>0</v>
      </c>
      <c r="D26" s="12">
        <v>12</v>
      </c>
      <c r="E26" s="47">
        <f t="shared" si="2"/>
        <v>12</v>
      </c>
      <c r="F26" s="34"/>
      <c r="G26" s="37"/>
      <c r="H26" s="34">
        <f t="shared" si="0"/>
        <v>0</v>
      </c>
      <c r="I26" s="7">
        <f t="shared" si="1"/>
        <v>12</v>
      </c>
      <c r="J26" s="51">
        <f t="shared" si="3"/>
        <v>12</v>
      </c>
      <c r="K26" s="42">
        <f t="shared" si="4"/>
        <v>0</v>
      </c>
      <c r="L26" s="12"/>
      <c r="M26" s="43"/>
      <c r="N26" s="40"/>
      <c r="O26" s="14">
        <v>1</v>
      </c>
      <c r="P26" s="14"/>
      <c r="Q26" s="14"/>
      <c r="R26" s="46">
        <v>1</v>
      </c>
      <c r="S26" s="41">
        <v>1</v>
      </c>
      <c r="T26" s="14">
        <v>1</v>
      </c>
      <c r="U26" s="14">
        <v>1</v>
      </c>
      <c r="V26" s="13"/>
      <c r="W26" s="47">
        <v>3</v>
      </c>
      <c r="X26" s="30">
        <v>1</v>
      </c>
      <c r="Y26" s="12">
        <v>1</v>
      </c>
      <c r="Z26" s="12"/>
      <c r="AA26" s="12"/>
      <c r="AB26" s="13"/>
      <c r="AC26" s="47">
        <v>2</v>
      </c>
      <c r="AD26" s="30">
        <v>2</v>
      </c>
      <c r="AE26" s="12">
        <v>1</v>
      </c>
      <c r="AF26" s="12">
        <v>1</v>
      </c>
      <c r="AG26" s="12"/>
      <c r="AH26" s="12"/>
      <c r="AI26" s="12"/>
      <c r="AJ26" s="13"/>
      <c r="AK26" s="47">
        <v>4</v>
      </c>
      <c r="AL26" s="30">
        <v>2</v>
      </c>
      <c r="AM26" s="12"/>
      <c r="AN26" s="12"/>
      <c r="AO26" s="12"/>
      <c r="AP26" s="47">
        <v>2</v>
      </c>
      <c r="AQ26" s="49">
        <f t="shared" si="5"/>
        <v>0</v>
      </c>
      <c r="AR26" s="13">
        <f t="shared" si="6"/>
        <v>12</v>
      </c>
      <c r="AS26" s="47">
        <f t="shared" si="7"/>
        <v>12</v>
      </c>
      <c r="AT26" s="57">
        <f t="shared" si="8"/>
        <v>0</v>
      </c>
      <c r="AU26" s="57">
        <f t="shared" si="9"/>
        <v>0</v>
      </c>
      <c r="AV26" s="57">
        <f t="shared" si="10"/>
        <v>0</v>
      </c>
      <c r="AW26" s="57">
        <f t="shared" si="11"/>
        <v>0</v>
      </c>
      <c r="AX26" s="57">
        <f t="shared" si="12"/>
        <v>0</v>
      </c>
      <c r="AY26" s="57">
        <f t="shared" si="13"/>
        <v>0</v>
      </c>
      <c r="AZ26" s="58">
        <f t="shared" si="14"/>
        <v>0</v>
      </c>
      <c r="BA26" s="58">
        <f t="shared" si="15"/>
        <v>0</v>
      </c>
      <c r="BB26" s="58">
        <f t="shared" si="16"/>
        <v>0</v>
      </c>
    </row>
    <row r="27" spans="1:54" s="15" customFormat="1" ht="21" customHeight="1">
      <c r="A27" s="50">
        <v>16</v>
      </c>
      <c r="B27" s="32" t="s">
        <v>50</v>
      </c>
      <c r="C27" s="30">
        <v>0</v>
      </c>
      <c r="D27" s="12">
        <v>1</v>
      </c>
      <c r="E27" s="47">
        <f t="shared" si="2"/>
        <v>1</v>
      </c>
      <c r="F27" s="34"/>
      <c r="G27" s="37"/>
      <c r="H27" s="34">
        <f t="shared" si="0"/>
        <v>0</v>
      </c>
      <c r="I27" s="7">
        <f t="shared" si="1"/>
        <v>1</v>
      </c>
      <c r="J27" s="51">
        <f t="shared" si="3"/>
        <v>1</v>
      </c>
      <c r="K27" s="42">
        <f t="shared" si="4"/>
        <v>0</v>
      </c>
      <c r="L27" s="12"/>
      <c r="M27" s="43"/>
      <c r="N27" s="40"/>
      <c r="O27" s="14"/>
      <c r="P27" s="14"/>
      <c r="Q27" s="14"/>
      <c r="R27" s="46"/>
      <c r="S27" s="41"/>
      <c r="T27" s="14"/>
      <c r="U27" s="14"/>
      <c r="V27" s="13"/>
      <c r="W27" s="47"/>
      <c r="X27" s="30"/>
      <c r="Y27" s="12"/>
      <c r="Z27" s="12"/>
      <c r="AA27" s="12"/>
      <c r="AB27" s="13"/>
      <c r="AC27" s="47"/>
      <c r="AD27" s="30">
        <v>1</v>
      </c>
      <c r="AE27" s="12"/>
      <c r="AF27" s="12"/>
      <c r="AG27" s="12"/>
      <c r="AH27" s="12"/>
      <c r="AI27" s="12"/>
      <c r="AJ27" s="13"/>
      <c r="AK27" s="47">
        <v>1</v>
      </c>
      <c r="AL27" s="30"/>
      <c r="AM27" s="12"/>
      <c r="AN27" s="12"/>
      <c r="AO27" s="12"/>
      <c r="AP27" s="47"/>
      <c r="AQ27" s="49">
        <f t="shared" si="5"/>
        <v>0</v>
      </c>
      <c r="AR27" s="13">
        <f t="shared" si="6"/>
        <v>1</v>
      </c>
      <c r="AS27" s="47">
        <f t="shared" si="7"/>
        <v>1</v>
      </c>
      <c r="AT27" s="57">
        <f t="shared" si="8"/>
        <v>0</v>
      </c>
      <c r="AU27" s="57">
        <f t="shared" si="9"/>
        <v>0</v>
      </c>
      <c r="AV27" s="57">
        <f t="shared" si="10"/>
        <v>0</v>
      </c>
      <c r="AW27" s="57">
        <f t="shared" si="11"/>
        <v>0</v>
      </c>
      <c r="AX27" s="57">
        <f t="shared" si="12"/>
        <v>0</v>
      </c>
      <c r="AY27" s="57">
        <f t="shared" si="13"/>
        <v>0</v>
      </c>
      <c r="AZ27" s="58">
        <f t="shared" si="14"/>
        <v>0</v>
      </c>
      <c r="BA27" s="58">
        <f t="shared" si="15"/>
        <v>0</v>
      </c>
      <c r="BB27" s="58">
        <f t="shared" si="16"/>
        <v>0</v>
      </c>
    </row>
    <row r="28" spans="1:54" s="15" customFormat="1" ht="21" customHeight="1">
      <c r="A28" s="50">
        <v>17</v>
      </c>
      <c r="B28" s="32" t="s">
        <v>51</v>
      </c>
      <c r="C28" s="30">
        <v>20</v>
      </c>
      <c r="D28" s="12">
        <v>20</v>
      </c>
      <c r="E28" s="47">
        <f t="shared" si="2"/>
        <v>40</v>
      </c>
      <c r="F28" s="34"/>
      <c r="G28" s="37"/>
      <c r="H28" s="34">
        <f t="shared" si="0"/>
        <v>20</v>
      </c>
      <c r="I28" s="7">
        <f t="shared" si="1"/>
        <v>20</v>
      </c>
      <c r="J28" s="51">
        <f t="shared" si="3"/>
        <v>40</v>
      </c>
      <c r="K28" s="42">
        <f t="shared" si="4"/>
        <v>7</v>
      </c>
      <c r="L28" s="12">
        <v>2</v>
      </c>
      <c r="M28" s="43">
        <f>1+4</f>
        <v>5</v>
      </c>
      <c r="N28" s="41">
        <v>2</v>
      </c>
      <c r="O28" s="14">
        <v>2</v>
      </c>
      <c r="P28" s="14">
        <v>1</v>
      </c>
      <c r="Q28" s="14">
        <v>5</v>
      </c>
      <c r="R28" s="46"/>
      <c r="S28" s="41">
        <v>1</v>
      </c>
      <c r="T28" s="14">
        <v>5</v>
      </c>
      <c r="U28" s="14">
        <v>1</v>
      </c>
      <c r="V28" s="13">
        <v>3</v>
      </c>
      <c r="W28" s="47">
        <v>4</v>
      </c>
      <c r="X28" s="30">
        <v>2</v>
      </c>
      <c r="Y28" s="12">
        <v>2</v>
      </c>
      <c r="Z28" s="12">
        <v>1</v>
      </c>
      <c r="AA28" s="12">
        <v>1</v>
      </c>
      <c r="AB28" s="13">
        <v>4</v>
      </c>
      <c r="AC28" s="47">
        <v>2</v>
      </c>
      <c r="AD28" s="30">
        <v>3</v>
      </c>
      <c r="AE28" s="12">
        <v>4</v>
      </c>
      <c r="AF28" s="12">
        <v>6</v>
      </c>
      <c r="AG28" s="12"/>
      <c r="AH28" s="12"/>
      <c r="AI28" s="12"/>
      <c r="AJ28" s="13">
        <v>6</v>
      </c>
      <c r="AK28" s="47">
        <v>7</v>
      </c>
      <c r="AL28" s="30">
        <v>2</v>
      </c>
      <c r="AM28" s="12"/>
      <c r="AN28" s="12"/>
      <c r="AO28" s="12"/>
      <c r="AP28" s="47">
        <v>2</v>
      </c>
      <c r="AQ28" s="49">
        <f t="shared" si="5"/>
        <v>20</v>
      </c>
      <c r="AR28" s="13">
        <f t="shared" si="6"/>
        <v>20</v>
      </c>
      <c r="AS28" s="47">
        <f t="shared" si="7"/>
        <v>40</v>
      </c>
      <c r="AT28" s="57">
        <f t="shared" si="8"/>
        <v>0</v>
      </c>
      <c r="AU28" s="57">
        <f t="shared" si="9"/>
        <v>0</v>
      </c>
      <c r="AV28" s="57">
        <f t="shared" si="10"/>
        <v>0</v>
      </c>
      <c r="AW28" s="57">
        <f t="shared" si="11"/>
        <v>0</v>
      </c>
      <c r="AX28" s="57">
        <f t="shared" si="12"/>
        <v>0</v>
      </c>
      <c r="AY28" s="57">
        <f t="shared" si="13"/>
        <v>0</v>
      </c>
      <c r="AZ28" s="58">
        <f t="shared" si="14"/>
        <v>0</v>
      </c>
      <c r="BA28" s="58">
        <f t="shared" si="15"/>
        <v>0</v>
      </c>
      <c r="BB28" s="58">
        <f t="shared" si="16"/>
        <v>0</v>
      </c>
    </row>
    <row r="29" spans="1:54" s="15" customFormat="1" ht="21" customHeight="1">
      <c r="A29" s="50">
        <v>18</v>
      </c>
      <c r="B29" s="32" t="s">
        <v>33</v>
      </c>
      <c r="C29" s="30">
        <v>1</v>
      </c>
      <c r="D29" s="12">
        <v>1</v>
      </c>
      <c r="E29" s="47">
        <f t="shared" si="2"/>
        <v>2</v>
      </c>
      <c r="F29" s="34"/>
      <c r="G29" s="37"/>
      <c r="H29" s="34">
        <f t="shared" si="0"/>
        <v>1</v>
      </c>
      <c r="I29" s="7">
        <f t="shared" si="1"/>
        <v>1</v>
      </c>
      <c r="J29" s="51">
        <f t="shared" si="3"/>
        <v>2</v>
      </c>
      <c r="K29" s="42">
        <f t="shared" si="4"/>
        <v>0</v>
      </c>
      <c r="L29" s="14"/>
      <c r="M29" s="43"/>
      <c r="N29" s="40"/>
      <c r="O29" s="14"/>
      <c r="P29" s="14"/>
      <c r="Q29" s="14"/>
      <c r="R29" s="46"/>
      <c r="S29" s="41"/>
      <c r="T29" s="14"/>
      <c r="U29" s="14">
        <v>1</v>
      </c>
      <c r="V29" s="13">
        <v>1</v>
      </c>
      <c r="W29" s="47"/>
      <c r="X29" s="30"/>
      <c r="Y29" s="12"/>
      <c r="Z29" s="12"/>
      <c r="AA29" s="12"/>
      <c r="AB29" s="13"/>
      <c r="AC29" s="47"/>
      <c r="AD29" s="30"/>
      <c r="AE29" s="12"/>
      <c r="AF29" s="12">
        <v>1</v>
      </c>
      <c r="AG29" s="12"/>
      <c r="AH29" s="12"/>
      <c r="AI29" s="12"/>
      <c r="AJ29" s="13"/>
      <c r="AK29" s="47">
        <v>1</v>
      </c>
      <c r="AL29" s="30"/>
      <c r="AM29" s="12"/>
      <c r="AN29" s="12"/>
      <c r="AO29" s="12"/>
      <c r="AP29" s="47"/>
      <c r="AQ29" s="49">
        <f t="shared" si="5"/>
        <v>1</v>
      </c>
      <c r="AR29" s="13">
        <f t="shared" si="6"/>
        <v>1</v>
      </c>
      <c r="AS29" s="47">
        <f t="shared" si="7"/>
        <v>2</v>
      </c>
      <c r="AT29" s="57">
        <f t="shared" si="8"/>
        <v>0</v>
      </c>
      <c r="AU29" s="57">
        <f t="shared" si="9"/>
        <v>0</v>
      </c>
      <c r="AV29" s="57">
        <f t="shared" si="10"/>
        <v>0</v>
      </c>
      <c r="AW29" s="57">
        <f t="shared" si="11"/>
        <v>0</v>
      </c>
      <c r="AX29" s="57">
        <f t="shared" si="12"/>
        <v>0</v>
      </c>
      <c r="AY29" s="57">
        <f t="shared" si="13"/>
        <v>0</v>
      </c>
      <c r="AZ29" s="58">
        <f t="shared" si="14"/>
        <v>0</v>
      </c>
      <c r="BA29" s="58">
        <f t="shared" si="15"/>
        <v>0</v>
      </c>
      <c r="BB29" s="58">
        <f t="shared" si="16"/>
        <v>0</v>
      </c>
    </row>
    <row r="30" spans="1:54" s="15" customFormat="1" ht="21" customHeight="1">
      <c r="A30" s="26" t="s">
        <v>52</v>
      </c>
      <c r="B30" s="31"/>
      <c r="C30" s="30">
        <v>0</v>
      </c>
      <c r="D30" s="12">
        <v>0</v>
      </c>
      <c r="E30" s="47">
        <f t="shared" si="2"/>
        <v>0</v>
      </c>
      <c r="F30" s="34"/>
      <c r="G30" s="37"/>
      <c r="H30" s="34">
        <f t="shared" si="0"/>
        <v>0</v>
      </c>
      <c r="I30" s="7">
        <f t="shared" si="1"/>
        <v>0</v>
      </c>
      <c r="J30" s="51">
        <f t="shared" si="3"/>
        <v>0</v>
      </c>
      <c r="K30" s="42">
        <f t="shared" si="4"/>
        <v>0</v>
      </c>
      <c r="L30" s="14"/>
      <c r="M30" s="43"/>
      <c r="N30" s="40"/>
      <c r="O30" s="14"/>
      <c r="P30" s="14"/>
      <c r="Q30" s="14"/>
      <c r="R30" s="46"/>
      <c r="S30" s="41"/>
      <c r="T30" s="14"/>
      <c r="U30" s="14"/>
      <c r="V30" s="13"/>
      <c r="W30" s="47"/>
      <c r="X30" s="30"/>
      <c r="Y30" s="12"/>
      <c r="Z30" s="12"/>
      <c r="AA30" s="12"/>
      <c r="AB30" s="13"/>
      <c r="AC30" s="47"/>
      <c r="AD30" s="30"/>
      <c r="AE30" s="12"/>
      <c r="AF30" s="12"/>
      <c r="AG30" s="12"/>
      <c r="AH30" s="12"/>
      <c r="AI30" s="12"/>
      <c r="AJ30" s="13"/>
      <c r="AK30" s="47"/>
      <c r="AL30" s="30"/>
      <c r="AM30" s="12"/>
      <c r="AN30" s="12"/>
      <c r="AO30" s="12"/>
      <c r="AP30" s="47"/>
      <c r="AQ30" s="49">
        <f t="shared" si="5"/>
        <v>0</v>
      </c>
      <c r="AR30" s="13">
        <f t="shared" si="6"/>
        <v>0</v>
      </c>
      <c r="AS30" s="47">
        <f t="shared" si="7"/>
        <v>0</v>
      </c>
      <c r="AT30" s="57">
        <f t="shared" si="8"/>
        <v>0</v>
      </c>
      <c r="AU30" s="57">
        <f t="shared" si="9"/>
        <v>0</v>
      </c>
      <c r="AV30" s="57">
        <f>SUM(S30:U30)-SUM(V30:W30)</f>
        <v>0</v>
      </c>
      <c r="AW30" s="57">
        <f>SUM(X30:AA30)-SUM(AB30:AC30)</f>
        <v>0</v>
      </c>
      <c r="AX30" s="57">
        <f t="shared" si="12"/>
        <v>0</v>
      </c>
      <c r="AY30" s="57">
        <f t="shared" si="13"/>
        <v>0</v>
      </c>
      <c r="AZ30" s="58">
        <f t="shared" si="14"/>
        <v>0</v>
      </c>
      <c r="BA30" s="58">
        <f t="shared" si="15"/>
        <v>0</v>
      </c>
      <c r="BB30" s="58">
        <f t="shared" si="16"/>
        <v>0</v>
      </c>
    </row>
    <row r="31" spans="1:54" s="15" customFormat="1" ht="21" customHeight="1">
      <c r="A31" s="50">
        <v>19</v>
      </c>
      <c r="B31" s="32" t="s">
        <v>36</v>
      </c>
      <c r="C31" s="30">
        <v>0</v>
      </c>
      <c r="D31" s="12">
        <v>1</v>
      </c>
      <c r="E31" s="47">
        <f t="shared" si="2"/>
        <v>1</v>
      </c>
      <c r="F31" s="34"/>
      <c r="G31" s="37" t="s">
        <v>82</v>
      </c>
      <c r="H31" s="34">
        <f t="shared" si="0"/>
        <v>0</v>
      </c>
      <c r="I31" s="7">
        <f t="shared" si="1"/>
        <v>1</v>
      </c>
      <c r="J31" s="51">
        <f t="shared" si="3"/>
        <v>1</v>
      </c>
      <c r="K31" s="42">
        <f t="shared" si="4"/>
        <v>0</v>
      </c>
      <c r="L31" s="14"/>
      <c r="M31" s="43"/>
      <c r="N31" s="40"/>
      <c r="O31" s="14"/>
      <c r="P31" s="14"/>
      <c r="Q31" s="14"/>
      <c r="R31" s="46"/>
      <c r="S31" s="41"/>
      <c r="T31" s="14"/>
      <c r="U31" s="14"/>
      <c r="V31" s="13"/>
      <c r="W31" s="47"/>
      <c r="X31" s="30"/>
      <c r="Y31" s="12"/>
      <c r="Z31" s="12"/>
      <c r="AA31" s="12"/>
      <c r="AB31" s="13"/>
      <c r="AC31" s="47"/>
      <c r="AD31" s="30">
        <v>1</v>
      </c>
      <c r="AE31" s="12"/>
      <c r="AF31" s="12"/>
      <c r="AG31" s="12"/>
      <c r="AH31" s="12"/>
      <c r="AI31" s="12"/>
      <c r="AJ31" s="13"/>
      <c r="AK31" s="47">
        <v>1</v>
      </c>
      <c r="AL31" s="30"/>
      <c r="AM31" s="12"/>
      <c r="AN31" s="12"/>
      <c r="AO31" s="12"/>
      <c r="AP31" s="47"/>
      <c r="AQ31" s="49">
        <f t="shared" si="5"/>
        <v>0</v>
      </c>
      <c r="AR31" s="13">
        <f t="shared" si="6"/>
        <v>1</v>
      </c>
      <c r="AS31" s="47">
        <f t="shared" si="7"/>
        <v>1</v>
      </c>
      <c r="AT31" s="57">
        <f t="shared" si="8"/>
        <v>0</v>
      </c>
      <c r="AU31" s="57">
        <f t="shared" si="9"/>
        <v>0</v>
      </c>
      <c r="AV31" s="57">
        <f t="shared" si="10"/>
        <v>0</v>
      </c>
      <c r="AW31" s="57">
        <f t="shared" si="11"/>
        <v>0</v>
      </c>
      <c r="AX31" s="57">
        <f t="shared" si="12"/>
        <v>0</v>
      </c>
      <c r="AY31" s="57">
        <f t="shared" si="13"/>
        <v>0</v>
      </c>
      <c r="AZ31" s="58">
        <f t="shared" si="14"/>
        <v>0</v>
      </c>
      <c r="BA31" s="58">
        <f t="shared" si="15"/>
        <v>0</v>
      </c>
      <c r="BB31" s="58">
        <f t="shared" si="16"/>
        <v>0</v>
      </c>
    </row>
    <row r="32" spans="1:54" s="15" customFormat="1" ht="21" customHeight="1">
      <c r="A32" s="50">
        <v>20</v>
      </c>
      <c r="B32" s="32" t="s">
        <v>37</v>
      </c>
      <c r="C32" s="30">
        <v>0</v>
      </c>
      <c r="D32" s="12">
        <v>1</v>
      </c>
      <c r="E32" s="47">
        <f t="shared" si="2"/>
        <v>1</v>
      </c>
      <c r="F32" s="34"/>
      <c r="G32" s="37"/>
      <c r="H32" s="34">
        <f t="shared" si="0"/>
        <v>0</v>
      </c>
      <c r="I32" s="7">
        <f t="shared" si="1"/>
        <v>1</v>
      </c>
      <c r="J32" s="51">
        <f t="shared" si="3"/>
        <v>1</v>
      </c>
      <c r="K32" s="42">
        <f t="shared" si="4"/>
        <v>0</v>
      </c>
      <c r="L32" s="14"/>
      <c r="M32" s="43"/>
      <c r="N32" s="40"/>
      <c r="O32" s="14"/>
      <c r="P32" s="14"/>
      <c r="Q32" s="14"/>
      <c r="R32" s="46"/>
      <c r="S32" s="41"/>
      <c r="T32" s="14"/>
      <c r="U32" s="14"/>
      <c r="V32" s="13"/>
      <c r="W32" s="47"/>
      <c r="X32" s="30"/>
      <c r="Y32" s="12">
        <v>1</v>
      </c>
      <c r="Z32" s="12"/>
      <c r="AA32" s="12"/>
      <c r="AB32" s="13"/>
      <c r="AC32" s="47">
        <v>1</v>
      </c>
      <c r="AD32" s="30"/>
      <c r="AE32" s="12"/>
      <c r="AF32" s="12"/>
      <c r="AG32" s="12"/>
      <c r="AH32" s="12"/>
      <c r="AI32" s="12"/>
      <c r="AJ32" s="13"/>
      <c r="AK32" s="47"/>
      <c r="AL32" s="30"/>
      <c r="AM32" s="12"/>
      <c r="AN32" s="12"/>
      <c r="AO32" s="12"/>
      <c r="AP32" s="47"/>
      <c r="AQ32" s="49">
        <f t="shared" si="5"/>
        <v>0</v>
      </c>
      <c r="AR32" s="13">
        <f t="shared" si="6"/>
        <v>1</v>
      </c>
      <c r="AS32" s="47">
        <f t="shared" si="7"/>
        <v>1</v>
      </c>
      <c r="AT32" s="57">
        <f t="shared" si="8"/>
        <v>0</v>
      </c>
      <c r="AU32" s="57">
        <f t="shared" si="9"/>
        <v>0</v>
      </c>
      <c r="AV32" s="57">
        <f t="shared" si="10"/>
        <v>0</v>
      </c>
      <c r="AW32" s="57">
        <f t="shared" si="11"/>
        <v>0</v>
      </c>
      <c r="AX32" s="57">
        <f t="shared" si="12"/>
        <v>0</v>
      </c>
      <c r="AY32" s="57">
        <f t="shared" si="13"/>
        <v>0</v>
      </c>
      <c r="AZ32" s="58">
        <f t="shared" si="14"/>
        <v>0</v>
      </c>
      <c r="BA32" s="58">
        <f t="shared" si="15"/>
        <v>0</v>
      </c>
      <c r="BB32" s="58">
        <f t="shared" si="16"/>
        <v>0</v>
      </c>
    </row>
    <row r="33" spans="1:54" s="15" customFormat="1" ht="21" customHeight="1">
      <c r="A33" s="50">
        <v>21</v>
      </c>
      <c r="B33" s="32" t="s">
        <v>28</v>
      </c>
      <c r="C33" s="30">
        <v>0</v>
      </c>
      <c r="D33" s="12">
        <v>1</v>
      </c>
      <c r="E33" s="47">
        <f t="shared" si="2"/>
        <v>1</v>
      </c>
      <c r="F33" s="34"/>
      <c r="G33" s="37" t="s">
        <v>75</v>
      </c>
      <c r="H33" s="34">
        <f t="shared" si="0"/>
        <v>0</v>
      </c>
      <c r="I33" s="7">
        <f t="shared" si="1"/>
        <v>1</v>
      </c>
      <c r="J33" s="51">
        <f t="shared" si="3"/>
        <v>1</v>
      </c>
      <c r="K33" s="42">
        <f t="shared" si="4"/>
        <v>0</v>
      </c>
      <c r="L33" s="14"/>
      <c r="M33" s="43"/>
      <c r="N33" s="40"/>
      <c r="O33" s="14"/>
      <c r="P33" s="14"/>
      <c r="Q33" s="14"/>
      <c r="R33" s="46"/>
      <c r="S33" s="41"/>
      <c r="T33" s="14"/>
      <c r="U33" s="14"/>
      <c r="V33" s="13"/>
      <c r="W33" s="47"/>
      <c r="X33" s="30"/>
      <c r="Y33" s="12"/>
      <c r="Z33" s="12"/>
      <c r="AA33" s="12"/>
      <c r="AB33" s="13"/>
      <c r="AC33" s="47"/>
      <c r="AD33" s="30"/>
      <c r="AE33" s="12"/>
      <c r="AF33" s="12"/>
      <c r="AG33" s="12"/>
      <c r="AH33" s="12"/>
      <c r="AI33" s="12"/>
      <c r="AJ33" s="13"/>
      <c r="AK33" s="47"/>
      <c r="AL33" s="30">
        <v>1</v>
      </c>
      <c r="AM33" s="12"/>
      <c r="AN33" s="12"/>
      <c r="AO33" s="12"/>
      <c r="AP33" s="47">
        <v>1</v>
      </c>
      <c r="AQ33" s="49">
        <f t="shared" si="5"/>
        <v>0</v>
      </c>
      <c r="AR33" s="13">
        <f t="shared" si="6"/>
        <v>1</v>
      </c>
      <c r="AS33" s="47">
        <f t="shared" si="7"/>
        <v>1</v>
      </c>
      <c r="AT33" s="57">
        <f t="shared" si="8"/>
        <v>0</v>
      </c>
      <c r="AU33" s="57">
        <f t="shared" si="9"/>
        <v>0</v>
      </c>
      <c r="AV33" s="57">
        <f t="shared" si="10"/>
        <v>0</v>
      </c>
      <c r="AW33" s="57">
        <f t="shared" si="11"/>
        <v>0</v>
      </c>
      <c r="AX33" s="57">
        <f t="shared" si="12"/>
        <v>0</v>
      </c>
      <c r="AY33" s="57">
        <f t="shared" si="13"/>
        <v>0</v>
      </c>
      <c r="AZ33" s="58">
        <f t="shared" si="14"/>
        <v>0</v>
      </c>
      <c r="BA33" s="58">
        <f t="shared" si="15"/>
        <v>0</v>
      </c>
      <c r="BB33" s="58">
        <f t="shared" si="16"/>
        <v>0</v>
      </c>
    </row>
    <row r="34" spans="1:54" s="15" customFormat="1" ht="21" customHeight="1">
      <c r="A34" s="50">
        <v>22</v>
      </c>
      <c r="B34" s="32" t="s">
        <v>27</v>
      </c>
      <c r="C34" s="30">
        <v>0</v>
      </c>
      <c r="D34" s="12">
        <v>1</v>
      </c>
      <c r="E34" s="47">
        <f t="shared" si="2"/>
        <v>1</v>
      </c>
      <c r="F34" s="34"/>
      <c r="G34" s="37"/>
      <c r="H34" s="34">
        <f t="shared" si="0"/>
        <v>0</v>
      </c>
      <c r="I34" s="7">
        <f t="shared" si="1"/>
        <v>1</v>
      </c>
      <c r="J34" s="51">
        <f t="shared" si="3"/>
        <v>1</v>
      </c>
      <c r="K34" s="42">
        <f t="shared" si="4"/>
        <v>0</v>
      </c>
      <c r="L34" s="14"/>
      <c r="M34" s="43"/>
      <c r="N34" s="40"/>
      <c r="O34" s="14">
        <v>1</v>
      </c>
      <c r="P34" s="14"/>
      <c r="Q34" s="14"/>
      <c r="R34" s="46">
        <v>1</v>
      </c>
      <c r="S34" s="41"/>
      <c r="T34" s="14"/>
      <c r="U34" s="14"/>
      <c r="V34" s="13"/>
      <c r="W34" s="47"/>
      <c r="X34" s="30"/>
      <c r="Y34" s="12"/>
      <c r="Z34" s="12"/>
      <c r="AA34" s="12"/>
      <c r="AB34" s="13"/>
      <c r="AC34" s="47"/>
      <c r="AD34" s="30"/>
      <c r="AE34" s="12"/>
      <c r="AF34" s="12"/>
      <c r="AG34" s="12"/>
      <c r="AH34" s="12"/>
      <c r="AI34" s="12"/>
      <c r="AJ34" s="13"/>
      <c r="AK34" s="47"/>
      <c r="AL34" s="30"/>
      <c r="AM34" s="12"/>
      <c r="AN34" s="12"/>
      <c r="AO34" s="12"/>
      <c r="AP34" s="47"/>
      <c r="AQ34" s="49">
        <f t="shared" si="5"/>
        <v>0</v>
      </c>
      <c r="AR34" s="13">
        <f t="shared" si="6"/>
        <v>1</v>
      </c>
      <c r="AS34" s="47">
        <f t="shared" si="7"/>
        <v>1</v>
      </c>
      <c r="AT34" s="57">
        <f t="shared" si="8"/>
        <v>0</v>
      </c>
      <c r="AU34" s="57">
        <f t="shared" si="9"/>
        <v>0</v>
      </c>
      <c r="AV34" s="57">
        <f t="shared" si="10"/>
        <v>0</v>
      </c>
      <c r="AW34" s="57">
        <f t="shared" si="11"/>
        <v>0</v>
      </c>
      <c r="AX34" s="57">
        <f t="shared" si="12"/>
        <v>0</v>
      </c>
      <c r="AY34" s="57">
        <f t="shared" si="13"/>
        <v>0</v>
      </c>
      <c r="AZ34" s="58">
        <f t="shared" si="14"/>
        <v>0</v>
      </c>
      <c r="BA34" s="58">
        <f t="shared" si="15"/>
        <v>0</v>
      </c>
      <c r="BB34" s="58">
        <f t="shared" si="16"/>
        <v>0</v>
      </c>
    </row>
    <row r="35" spans="1:54" s="15" customFormat="1" ht="21" customHeight="1">
      <c r="A35" s="50">
        <v>23</v>
      </c>
      <c r="B35" s="32" t="s">
        <v>25</v>
      </c>
      <c r="C35" s="30">
        <v>0</v>
      </c>
      <c r="D35" s="12">
        <v>1</v>
      </c>
      <c r="E35" s="47">
        <f t="shared" si="2"/>
        <v>1</v>
      </c>
      <c r="F35" s="34"/>
      <c r="G35" s="37"/>
      <c r="H35" s="34">
        <f t="shared" si="0"/>
        <v>0</v>
      </c>
      <c r="I35" s="7">
        <f t="shared" si="1"/>
        <v>1</v>
      </c>
      <c r="J35" s="51">
        <f t="shared" si="3"/>
        <v>1</v>
      </c>
      <c r="K35" s="42">
        <f t="shared" si="4"/>
        <v>0</v>
      </c>
      <c r="L35" s="14"/>
      <c r="M35" s="43"/>
      <c r="N35" s="40"/>
      <c r="O35" s="14"/>
      <c r="P35" s="14"/>
      <c r="Q35" s="14"/>
      <c r="R35" s="46"/>
      <c r="S35" s="41"/>
      <c r="T35" s="14"/>
      <c r="U35" s="14"/>
      <c r="V35" s="13"/>
      <c r="W35" s="47"/>
      <c r="X35" s="30"/>
      <c r="Y35" s="12"/>
      <c r="Z35" s="12"/>
      <c r="AA35" s="12"/>
      <c r="AB35" s="13"/>
      <c r="AC35" s="47"/>
      <c r="AD35" s="30"/>
      <c r="AE35" s="12"/>
      <c r="AF35" s="12">
        <v>1</v>
      </c>
      <c r="AG35" s="12"/>
      <c r="AH35" s="12"/>
      <c r="AI35" s="12"/>
      <c r="AJ35" s="13"/>
      <c r="AK35" s="47">
        <v>1</v>
      </c>
      <c r="AL35" s="30"/>
      <c r="AM35" s="12"/>
      <c r="AN35" s="12"/>
      <c r="AO35" s="12"/>
      <c r="AP35" s="47"/>
      <c r="AQ35" s="49">
        <f t="shared" si="5"/>
        <v>0</v>
      </c>
      <c r="AR35" s="13">
        <f t="shared" si="6"/>
        <v>1</v>
      </c>
      <c r="AS35" s="47">
        <f t="shared" si="7"/>
        <v>1</v>
      </c>
      <c r="AT35" s="57">
        <f t="shared" si="8"/>
        <v>0</v>
      </c>
      <c r="AU35" s="57">
        <f t="shared" si="9"/>
        <v>0</v>
      </c>
      <c r="AV35" s="57">
        <f t="shared" si="10"/>
        <v>0</v>
      </c>
      <c r="AW35" s="57">
        <f t="shared" si="11"/>
        <v>0</v>
      </c>
      <c r="AX35" s="57">
        <f t="shared" si="12"/>
        <v>0</v>
      </c>
      <c r="AY35" s="57">
        <f t="shared" si="13"/>
        <v>0</v>
      </c>
      <c r="AZ35" s="58">
        <f t="shared" si="14"/>
        <v>0</v>
      </c>
      <c r="BA35" s="58">
        <f t="shared" si="15"/>
        <v>0</v>
      </c>
      <c r="BB35" s="58">
        <f t="shared" si="16"/>
        <v>0</v>
      </c>
    </row>
    <row r="36" spans="1:54" s="15" customFormat="1" ht="21" customHeight="1">
      <c r="A36" s="50">
        <v>24</v>
      </c>
      <c r="B36" s="32" t="s">
        <v>34</v>
      </c>
      <c r="C36" s="30">
        <v>0</v>
      </c>
      <c r="D36" s="12">
        <v>2</v>
      </c>
      <c r="E36" s="47">
        <f t="shared" si="2"/>
        <v>2</v>
      </c>
      <c r="F36" s="34">
        <v>-2</v>
      </c>
      <c r="G36" s="37" t="s">
        <v>66</v>
      </c>
      <c r="H36" s="34">
        <f t="shared" si="0"/>
        <v>0</v>
      </c>
      <c r="I36" s="7">
        <f t="shared" si="1"/>
        <v>0</v>
      </c>
      <c r="J36" s="51">
        <f t="shared" si="3"/>
        <v>0</v>
      </c>
      <c r="K36" s="42">
        <f t="shared" si="4"/>
        <v>0</v>
      </c>
      <c r="L36" s="14"/>
      <c r="M36" s="43"/>
      <c r="N36" s="40"/>
      <c r="O36" s="14"/>
      <c r="P36" s="14"/>
      <c r="Q36" s="14"/>
      <c r="R36" s="46"/>
      <c r="S36" s="41"/>
      <c r="T36" s="14"/>
      <c r="U36" s="14"/>
      <c r="V36" s="13"/>
      <c r="W36" s="47"/>
      <c r="X36" s="30"/>
      <c r="Y36" s="12"/>
      <c r="Z36" s="12"/>
      <c r="AA36" s="12"/>
      <c r="AB36" s="13"/>
      <c r="AC36" s="47"/>
      <c r="AD36" s="30"/>
      <c r="AE36" s="12"/>
      <c r="AF36" s="12">
        <f>2-2</f>
        <v>0</v>
      </c>
      <c r="AG36" s="12"/>
      <c r="AH36" s="12"/>
      <c r="AI36" s="12"/>
      <c r="AJ36" s="13"/>
      <c r="AK36" s="47"/>
      <c r="AL36" s="30"/>
      <c r="AM36" s="12"/>
      <c r="AN36" s="12"/>
      <c r="AO36" s="12"/>
      <c r="AP36" s="47"/>
      <c r="AQ36" s="49">
        <f t="shared" si="5"/>
        <v>0</v>
      </c>
      <c r="AR36" s="13">
        <f t="shared" si="6"/>
        <v>0</v>
      </c>
      <c r="AS36" s="47">
        <f t="shared" si="7"/>
        <v>0</v>
      </c>
      <c r="AT36" s="57">
        <f t="shared" si="8"/>
        <v>0</v>
      </c>
      <c r="AU36" s="57">
        <f t="shared" si="9"/>
        <v>0</v>
      </c>
      <c r="AV36" s="57">
        <f t="shared" si="10"/>
        <v>0</v>
      </c>
      <c r="AW36" s="57">
        <f t="shared" si="11"/>
        <v>0</v>
      </c>
      <c r="AX36" s="57">
        <f t="shared" si="12"/>
        <v>0</v>
      </c>
      <c r="AY36" s="57">
        <f t="shared" si="13"/>
        <v>0</v>
      </c>
      <c r="AZ36" s="58">
        <f t="shared" si="14"/>
        <v>0</v>
      </c>
      <c r="BA36" s="58">
        <f t="shared" si="15"/>
        <v>0</v>
      </c>
      <c r="BB36" s="58">
        <f t="shared" si="16"/>
        <v>0</v>
      </c>
    </row>
    <row r="37" spans="1:54" s="15" customFormat="1" ht="21" customHeight="1">
      <c r="A37" s="50">
        <v>25</v>
      </c>
      <c r="B37" s="32" t="s">
        <v>32</v>
      </c>
      <c r="C37" s="30">
        <v>0</v>
      </c>
      <c r="D37" s="12">
        <v>2</v>
      </c>
      <c r="E37" s="47">
        <f t="shared" si="2"/>
        <v>2</v>
      </c>
      <c r="F37" s="34"/>
      <c r="G37" s="37"/>
      <c r="H37" s="34">
        <f t="shared" si="0"/>
        <v>0</v>
      </c>
      <c r="I37" s="7">
        <f t="shared" si="1"/>
        <v>2</v>
      </c>
      <c r="J37" s="51">
        <f t="shared" si="3"/>
        <v>2</v>
      </c>
      <c r="K37" s="42">
        <f t="shared" si="4"/>
        <v>1</v>
      </c>
      <c r="L37" s="14"/>
      <c r="M37" s="43">
        <v>1</v>
      </c>
      <c r="N37" s="40"/>
      <c r="O37" s="14"/>
      <c r="P37" s="14"/>
      <c r="Q37" s="14"/>
      <c r="R37" s="46"/>
      <c r="S37" s="41"/>
      <c r="T37" s="14"/>
      <c r="U37" s="14"/>
      <c r="V37" s="13"/>
      <c r="W37" s="47"/>
      <c r="X37" s="30"/>
      <c r="Y37" s="12">
        <v>1</v>
      </c>
      <c r="Z37" s="12"/>
      <c r="AA37" s="12"/>
      <c r="AB37" s="13"/>
      <c r="AC37" s="47">
        <v>1</v>
      </c>
      <c r="AD37" s="30"/>
      <c r="AE37" s="12"/>
      <c r="AF37" s="12"/>
      <c r="AG37" s="12"/>
      <c r="AH37" s="12"/>
      <c r="AI37" s="12"/>
      <c r="AJ37" s="13"/>
      <c r="AK37" s="47"/>
      <c r="AL37" s="30"/>
      <c r="AM37" s="12"/>
      <c r="AN37" s="12"/>
      <c r="AO37" s="12"/>
      <c r="AP37" s="47"/>
      <c r="AQ37" s="49">
        <f t="shared" si="5"/>
        <v>0</v>
      </c>
      <c r="AR37" s="13">
        <f t="shared" si="6"/>
        <v>2</v>
      </c>
      <c r="AS37" s="47">
        <f t="shared" si="7"/>
        <v>2</v>
      </c>
      <c r="AT37" s="57">
        <f t="shared" si="8"/>
        <v>0</v>
      </c>
      <c r="AU37" s="57">
        <f t="shared" si="9"/>
        <v>0</v>
      </c>
      <c r="AV37" s="57">
        <f t="shared" si="10"/>
        <v>0</v>
      </c>
      <c r="AW37" s="57">
        <f t="shared" si="11"/>
        <v>0</v>
      </c>
      <c r="AX37" s="57">
        <f t="shared" si="12"/>
        <v>0</v>
      </c>
      <c r="AY37" s="57">
        <f t="shared" si="13"/>
        <v>0</v>
      </c>
      <c r="AZ37" s="58">
        <f t="shared" si="14"/>
        <v>0</v>
      </c>
      <c r="BA37" s="58">
        <f t="shared" si="15"/>
        <v>0</v>
      </c>
      <c r="BB37" s="58">
        <f t="shared" si="16"/>
        <v>0</v>
      </c>
    </row>
    <row r="38" spans="1:54" s="15" customFormat="1" ht="21" customHeight="1">
      <c r="A38" s="50">
        <v>26</v>
      </c>
      <c r="B38" s="32" t="s">
        <v>29</v>
      </c>
      <c r="C38" s="30">
        <v>0</v>
      </c>
      <c r="D38" s="12">
        <v>1</v>
      </c>
      <c r="E38" s="47">
        <f t="shared" si="2"/>
        <v>1</v>
      </c>
      <c r="F38" s="34"/>
      <c r="G38" s="37"/>
      <c r="H38" s="34">
        <f t="shared" si="0"/>
        <v>0</v>
      </c>
      <c r="I38" s="7">
        <f t="shared" si="1"/>
        <v>1</v>
      </c>
      <c r="J38" s="51">
        <f t="shared" si="3"/>
        <v>1</v>
      </c>
      <c r="K38" s="42">
        <f t="shared" si="4"/>
        <v>0</v>
      </c>
      <c r="L38" s="14"/>
      <c r="M38" s="43"/>
      <c r="N38" s="40"/>
      <c r="O38" s="14"/>
      <c r="P38" s="14"/>
      <c r="Q38" s="14"/>
      <c r="R38" s="46"/>
      <c r="S38" s="41"/>
      <c r="T38" s="14"/>
      <c r="U38" s="14"/>
      <c r="V38" s="13"/>
      <c r="W38" s="47"/>
      <c r="X38" s="30"/>
      <c r="Y38" s="12"/>
      <c r="Z38" s="12"/>
      <c r="AA38" s="12"/>
      <c r="AB38" s="13"/>
      <c r="AC38" s="47"/>
      <c r="AD38" s="30"/>
      <c r="AE38" s="12"/>
      <c r="AF38" s="12"/>
      <c r="AG38" s="12"/>
      <c r="AH38" s="12"/>
      <c r="AI38" s="12"/>
      <c r="AJ38" s="13"/>
      <c r="AK38" s="47"/>
      <c r="AL38" s="30">
        <v>1</v>
      </c>
      <c r="AM38" s="12"/>
      <c r="AN38" s="12"/>
      <c r="AO38" s="12"/>
      <c r="AP38" s="47">
        <v>1</v>
      </c>
      <c r="AQ38" s="49">
        <f t="shared" si="5"/>
        <v>0</v>
      </c>
      <c r="AR38" s="13">
        <f t="shared" si="6"/>
        <v>1</v>
      </c>
      <c r="AS38" s="47">
        <f t="shared" si="7"/>
        <v>1</v>
      </c>
      <c r="AT38" s="57">
        <f t="shared" si="8"/>
        <v>0</v>
      </c>
      <c r="AU38" s="57">
        <f t="shared" si="9"/>
        <v>0</v>
      </c>
      <c r="AV38" s="57">
        <f t="shared" si="10"/>
        <v>0</v>
      </c>
      <c r="AW38" s="57">
        <f t="shared" si="11"/>
        <v>0</v>
      </c>
      <c r="AX38" s="57">
        <f t="shared" si="12"/>
        <v>0</v>
      </c>
      <c r="AY38" s="57">
        <f t="shared" si="13"/>
        <v>0</v>
      </c>
      <c r="AZ38" s="58">
        <f t="shared" si="14"/>
        <v>0</v>
      </c>
      <c r="BA38" s="58">
        <f t="shared" si="15"/>
        <v>0</v>
      </c>
      <c r="BB38" s="58">
        <f t="shared" si="16"/>
        <v>0</v>
      </c>
    </row>
    <row r="39" spans="1:54" s="15" customFormat="1" ht="21" customHeight="1">
      <c r="A39" s="50">
        <v>27</v>
      </c>
      <c r="B39" s="32" t="s">
        <v>26</v>
      </c>
      <c r="C39" s="30">
        <v>0</v>
      </c>
      <c r="D39" s="12">
        <v>4</v>
      </c>
      <c r="E39" s="47">
        <f t="shared" si="2"/>
        <v>4</v>
      </c>
      <c r="F39" s="34"/>
      <c r="G39" s="37"/>
      <c r="H39" s="34">
        <f t="shared" si="0"/>
        <v>0</v>
      </c>
      <c r="I39" s="7">
        <f t="shared" si="1"/>
        <v>4</v>
      </c>
      <c r="J39" s="51">
        <f t="shared" si="3"/>
        <v>4</v>
      </c>
      <c r="K39" s="42">
        <f t="shared" si="4"/>
        <v>0</v>
      </c>
      <c r="L39" s="14"/>
      <c r="M39" s="43"/>
      <c r="N39" s="40"/>
      <c r="O39" s="14"/>
      <c r="P39" s="14"/>
      <c r="Q39" s="14"/>
      <c r="R39" s="46"/>
      <c r="S39" s="41"/>
      <c r="T39" s="14"/>
      <c r="U39" s="14"/>
      <c r="V39" s="13"/>
      <c r="W39" s="47"/>
      <c r="X39" s="30"/>
      <c r="Y39" s="12">
        <v>2</v>
      </c>
      <c r="Z39" s="12"/>
      <c r="AA39" s="12"/>
      <c r="AB39" s="13"/>
      <c r="AC39" s="47">
        <v>2</v>
      </c>
      <c r="AD39" s="30"/>
      <c r="AE39" s="12"/>
      <c r="AF39" s="12">
        <v>1</v>
      </c>
      <c r="AG39" s="12"/>
      <c r="AH39" s="12"/>
      <c r="AI39" s="12"/>
      <c r="AJ39" s="13"/>
      <c r="AK39" s="47">
        <v>1</v>
      </c>
      <c r="AL39" s="30">
        <v>1</v>
      </c>
      <c r="AM39" s="12"/>
      <c r="AN39" s="12"/>
      <c r="AO39" s="12"/>
      <c r="AP39" s="47">
        <v>1</v>
      </c>
      <c r="AQ39" s="49">
        <f t="shared" si="5"/>
        <v>0</v>
      </c>
      <c r="AR39" s="13">
        <f t="shared" si="6"/>
        <v>4</v>
      </c>
      <c r="AS39" s="47">
        <f t="shared" si="7"/>
        <v>4</v>
      </c>
      <c r="AT39" s="57">
        <f t="shared" si="8"/>
        <v>0</v>
      </c>
      <c r="AU39" s="57">
        <f t="shared" si="9"/>
        <v>0</v>
      </c>
      <c r="AV39" s="57">
        <f t="shared" si="10"/>
        <v>0</v>
      </c>
      <c r="AW39" s="57">
        <f t="shared" si="11"/>
        <v>0</v>
      </c>
      <c r="AX39" s="57">
        <f t="shared" si="12"/>
        <v>0</v>
      </c>
      <c r="AY39" s="57">
        <f t="shared" si="13"/>
        <v>0</v>
      </c>
      <c r="AZ39" s="58">
        <f t="shared" si="14"/>
        <v>0</v>
      </c>
      <c r="BA39" s="58">
        <f t="shared" si="15"/>
        <v>0</v>
      </c>
      <c r="BB39" s="58">
        <f t="shared" si="16"/>
        <v>0</v>
      </c>
    </row>
    <row r="40" spans="1:55" s="16" customFormat="1" ht="21" customHeight="1" thickBot="1">
      <c r="A40" s="27"/>
      <c r="B40" s="33" t="s">
        <v>17</v>
      </c>
      <c r="C40" s="52">
        <f>SUM(C11:C39)</f>
        <v>39</v>
      </c>
      <c r="D40" s="53">
        <f aca="true" t="shared" si="17" ref="D40:AS40">SUM(D11:D39)</f>
        <v>227</v>
      </c>
      <c r="E40" s="54">
        <f t="shared" si="17"/>
        <v>266</v>
      </c>
      <c r="F40" s="52">
        <f t="shared" si="17"/>
        <v>12</v>
      </c>
      <c r="G40" s="54">
        <f t="shared" si="17"/>
        <v>0</v>
      </c>
      <c r="H40" s="52">
        <f t="shared" si="17"/>
        <v>39</v>
      </c>
      <c r="I40" s="53">
        <f t="shared" si="17"/>
        <v>239</v>
      </c>
      <c r="J40" s="54">
        <f t="shared" si="17"/>
        <v>278</v>
      </c>
      <c r="K40" s="55">
        <f t="shared" si="17"/>
        <v>18</v>
      </c>
      <c r="L40" s="53">
        <f t="shared" si="17"/>
        <v>2</v>
      </c>
      <c r="M40" s="54">
        <f t="shared" si="17"/>
        <v>16</v>
      </c>
      <c r="N40" s="52">
        <f t="shared" si="17"/>
        <v>5</v>
      </c>
      <c r="O40" s="53">
        <f t="shared" si="17"/>
        <v>18</v>
      </c>
      <c r="P40" s="53">
        <f t="shared" si="17"/>
        <v>13</v>
      </c>
      <c r="Q40" s="53">
        <f t="shared" si="17"/>
        <v>9</v>
      </c>
      <c r="R40" s="54">
        <f t="shared" si="17"/>
        <v>27</v>
      </c>
      <c r="S40" s="52">
        <f t="shared" si="17"/>
        <v>11</v>
      </c>
      <c r="T40" s="53">
        <f>SUM(T11:T39)</f>
        <v>20</v>
      </c>
      <c r="U40" s="53">
        <f>SUM(U11:U39)</f>
        <v>13</v>
      </c>
      <c r="V40" s="53">
        <f>SUM(V11:V39)</f>
        <v>11</v>
      </c>
      <c r="W40" s="54">
        <f t="shared" si="17"/>
        <v>33</v>
      </c>
      <c r="X40" s="52">
        <f t="shared" si="17"/>
        <v>11</v>
      </c>
      <c r="Y40" s="53">
        <f t="shared" si="17"/>
        <v>24</v>
      </c>
      <c r="Z40" s="53">
        <f t="shared" si="17"/>
        <v>13</v>
      </c>
      <c r="AA40" s="53">
        <f t="shared" si="17"/>
        <v>6</v>
      </c>
      <c r="AB40" s="53">
        <f t="shared" si="17"/>
        <v>7</v>
      </c>
      <c r="AC40" s="54">
        <f t="shared" si="17"/>
        <v>47</v>
      </c>
      <c r="AD40" s="52">
        <f t="shared" si="17"/>
        <v>16</v>
      </c>
      <c r="AE40" s="53">
        <f t="shared" si="17"/>
        <v>16</v>
      </c>
      <c r="AF40" s="53">
        <f t="shared" si="17"/>
        <v>31</v>
      </c>
      <c r="AG40" s="53">
        <f t="shared" si="17"/>
        <v>10</v>
      </c>
      <c r="AH40" s="53">
        <f t="shared" si="17"/>
        <v>7</v>
      </c>
      <c r="AI40" s="53">
        <f t="shared" si="17"/>
        <v>7</v>
      </c>
      <c r="AJ40" s="53">
        <f t="shared" si="17"/>
        <v>10</v>
      </c>
      <c r="AK40" s="54">
        <f t="shared" si="17"/>
        <v>77</v>
      </c>
      <c r="AL40" s="52">
        <f t="shared" si="17"/>
        <v>12</v>
      </c>
      <c r="AM40" s="53">
        <f t="shared" si="17"/>
        <v>12</v>
      </c>
      <c r="AN40" s="53">
        <f t="shared" si="17"/>
        <v>6</v>
      </c>
      <c r="AO40" s="53">
        <f t="shared" si="17"/>
        <v>9</v>
      </c>
      <c r="AP40" s="54">
        <f t="shared" si="17"/>
        <v>39</v>
      </c>
      <c r="AQ40" s="52">
        <f t="shared" si="17"/>
        <v>39</v>
      </c>
      <c r="AR40" s="53">
        <f t="shared" si="17"/>
        <v>239</v>
      </c>
      <c r="AS40" s="54">
        <f t="shared" si="17"/>
        <v>278</v>
      </c>
      <c r="AT40" s="57">
        <f t="shared" si="8"/>
        <v>0</v>
      </c>
      <c r="AU40" s="57">
        <f t="shared" si="9"/>
        <v>0</v>
      </c>
      <c r="AV40" s="57">
        <f t="shared" si="10"/>
        <v>0</v>
      </c>
      <c r="AW40" s="57">
        <f t="shared" si="11"/>
        <v>0</v>
      </c>
      <c r="AX40" s="57">
        <f t="shared" si="12"/>
        <v>0</v>
      </c>
      <c r="AY40" s="57">
        <f t="shared" si="13"/>
        <v>0</v>
      </c>
      <c r="AZ40" s="58">
        <f t="shared" si="14"/>
        <v>0</v>
      </c>
      <c r="BA40" s="58">
        <f t="shared" si="15"/>
        <v>0</v>
      </c>
      <c r="BB40" s="58">
        <f t="shared" si="16"/>
        <v>0</v>
      </c>
      <c r="BC40" s="15"/>
    </row>
    <row r="41" spans="1:54" ht="18" customHeight="1">
      <c r="A41" s="25" t="s">
        <v>39</v>
      </c>
      <c r="B41" s="87" t="s">
        <v>38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V41" s="57">
        <f>SUM(S41:U41)-SUM(V41:W41)</f>
        <v>0</v>
      </c>
      <c r="AW41" s="57">
        <f>SUM(X41:AA41)-SUM(AB41:AC41)</f>
        <v>0</v>
      </c>
      <c r="AX41" s="57">
        <f>SUM(AD41:AI41)-SUM(AJ41:AK41)</f>
        <v>0</v>
      </c>
      <c r="AY41" s="57">
        <f>SUM(AL41:AO41)-AP41</f>
        <v>0</v>
      </c>
      <c r="AZ41" s="58">
        <f aca="true" t="shared" si="18" ref="AZ41:BB42">AQ41-H41</f>
        <v>0</v>
      </c>
      <c r="BA41" s="58">
        <f t="shared" si="18"/>
        <v>0</v>
      </c>
      <c r="BB41" s="58">
        <f t="shared" si="18"/>
        <v>0</v>
      </c>
    </row>
    <row r="42" spans="1:54" ht="16.5" customHeight="1">
      <c r="A42" s="88" t="str">
        <f ca="1">CELL("Filename")</f>
        <v>H:\FC-09-10 hum 140909\[Final Telecom 090809 (version 1).xls]Tele Final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V42" s="57">
        <f>SUM(S42:U42)-SUM(V42:W42)</f>
        <v>0</v>
      </c>
      <c r="AW42" s="57">
        <f>SUM(X42:AA42)-SUM(AB42:AC42)</f>
        <v>0</v>
      </c>
      <c r="AX42" s="57">
        <f>SUM(AD42:AI42)-SUM(AJ42:AK42)</f>
        <v>0</v>
      </c>
      <c r="AY42" s="57">
        <f>SUM(AL42:AO42)-AP42</f>
        <v>0</v>
      </c>
      <c r="AZ42" s="58">
        <f t="shared" si="18"/>
        <v>0</v>
      </c>
      <c r="BA42" s="58">
        <f t="shared" si="18"/>
        <v>0</v>
      </c>
      <c r="BB42" s="58">
        <f t="shared" si="18"/>
        <v>0</v>
      </c>
    </row>
    <row r="43" spans="1:45" s="23" customFormat="1" ht="24.75" customHeight="1">
      <c r="A43" s="5" t="s">
        <v>66</v>
      </c>
      <c r="B43" s="69" t="s">
        <v>93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</row>
    <row r="44" spans="1:45" s="23" customFormat="1" ht="24.75" customHeight="1">
      <c r="A44" s="5" t="s">
        <v>78</v>
      </c>
      <c r="B44" s="69" t="s">
        <v>84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</row>
    <row r="45" spans="1:45" s="23" customFormat="1" ht="24.75" customHeight="1">
      <c r="A45" s="5" t="s">
        <v>79</v>
      </c>
      <c r="B45" s="69" t="s">
        <v>94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</row>
    <row r="46" spans="1:45" s="22" customFormat="1" ht="24.75" customHeight="1">
      <c r="A46" s="59" t="s">
        <v>74</v>
      </c>
      <c r="B46" s="69" t="s">
        <v>95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</row>
    <row r="47" spans="1:45" s="22" customFormat="1" ht="24.75" customHeight="1">
      <c r="A47" s="59" t="s">
        <v>75</v>
      </c>
      <c r="B47" s="69" t="s">
        <v>80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</row>
    <row r="48" spans="1:45" s="22" customFormat="1" ht="24.75" customHeight="1">
      <c r="A48" s="59" t="s">
        <v>82</v>
      </c>
      <c r="B48" s="69" t="s">
        <v>81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 t="s">
        <v>62</v>
      </c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</row>
    <row r="49" spans="1:45" s="22" customFormat="1" ht="24.75" customHeight="1">
      <c r="A49" s="59" t="s">
        <v>18</v>
      </c>
      <c r="B49" s="69" t="s">
        <v>98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 t="s">
        <v>63</v>
      </c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</row>
    <row r="50" spans="1:45" s="4" customFormat="1" ht="25.5" customHeight="1">
      <c r="A50" s="24" t="s">
        <v>88</v>
      </c>
      <c r="B50" s="69" t="s">
        <v>87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</row>
    <row r="51" spans="5:25" s="15" customFormat="1" ht="15" customHeight="1">
      <c r="E51" s="16"/>
      <c r="G51" s="17"/>
      <c r="M51" s="111" t="s">
        <v>99</v>
      </c>
      <c r="N51" s="111"/>
      <c r="O51" s="111"/>
      <c r="P51" s="111"/>
      <c r="Q51" s="111"/>
      <c r="R51" s="111"/>
      <c r="S51" s="111"/>
      <c r="T51" s="111"/>
      <c r="U51" s="111"/>
      <c r="V51" s="111"/>
      <c r="Y51" s="18"/>
    </row>
    <row r="52" spans="5:25" s="60" customFormat="1" ht="16.5" customHeight="1">
      <c r="E52" s="61"/>
      <c r="M52" s="112" t="s">
        <v>100</v>
      </c>
      <c r="N52" s="112"/>
      <c r="O52" s="112"/>
      <c r="P52" s="112"/>
      <c r="Q52" s="112"/>
      <c r="R52" s="112"/>
      <c r="S52" s="112"/>
      <c r="T52" s="112"/>
      <c r="U52" s="112"/>
      <c r="V52" s="112"/>
      <c r="Y52" s="62"/>
    </row>
    <row r="53" spans="1:25" s="60" customFormat="1" ht="11.25" customHeight="1">
      <c r="A53" s="63"/>
      <c r="B53" s="63"/>
      <c r="C53" s="63"/>
      <c r="D53" s="63"/>
      <c r="E53" s="64"/>
      <c r="F53" s="63"/>
      <c r="G53" s="63"/>
      <c r="Y53" s="62"/>
    </row>
    <row r="54" spans="1:25" s="60" customFormat="1" ht="25.5" customHeight="1">
      <c r="A54" s="63"/>
      <c r="B54" s="63"/>
      <c r="C54" s="63"/>
      <c r="D54" s="63"/>
      <c r="E54" s="112" t="s">
        <v>101</v>
      </c>
      <c r="F54" s="112"/>
      <c r="G54" s="112"/>
      <c r="H54" s="112"/>
      <c r="I54" s="112"/>
      <c r="J54" s="112"/>
      <c r="Y54" s="62"/>
    </row>
    <row r="55" spans="1:25" s="60" customFormat="1" ht="25.5" customHeight="1">
      <c r="A55" s="63"/>
      <c r="B55" s="63"/>
      <c r="C55" s="63"/>
      <c r="D55" s="63"/>
      <c r="E55" s="65"/>
      <c r="F55" s="62"/>
      <c r="G55" s="62"/>
      <c r="H55" s="62"/>
      <c r="I55" s="62"/>
      <c r="J55" s="62"/>
      <c r="Y55" s="62"/>
    </row>
    <row r="56" spans="5:25" s="60" customFormat="1" ht="15.75" customHeight="1">
      <c r="E56" s="61"/>
      <c r="G56" s="63"/>
      <c r="N56" s="113" t="s">
        <v>21</v>
      </c>
      <c r="O56" s="113"/>
      <c r="P56" s="113"/>
      <c r="Q56" s="113"/>
      <c r="R56" s="113"/>
      <c r="S56" s="113"/>
      <c r="T56" s="113"/>
      <c r="U56" s="113"/>
      <c r="V56" s="113"/>
      <c r="W56" s="113"/>
      <c r="Y56" s="62"/>
    </row>
    <row r="57" spans="2:45" ht="16.5" customHeight="1">
      <c r="B57" s="17"/>
      <c r="C57" s="18"/>
      <c r="D57" s="18"/>
      <c r="E57" s="18"/>
      <c r="F57" s="18"/>
      <c r="G57" s="18"/>
      <c r="H57" s="17"/>
      <c r="I57" s="17"/>
      <c r="J57" s="17"/>
      <c r="K57" s="17"/>
      <c r="L57" s="17"/>
      <c r="M57" s="17"/>
      <c r="N57" s="18"/>
      <c r="O57" s="17"/>
      <c r="P57" s="17"/>
      <c r="Q57" s="17"/>
      <c r="R57" s="18"/>
      <c r="S57" s="19"/>
      <c r="T57" s="17"/>
      <c r="U57" s="17"/>
      <c r="V57" s="17"/>
      <c r="W57" s="17"/>
      <c r="X57" s="19"/>
      <c r="Y57" s="19"/>
      <c r="Z57" s="17"/>
      <c r="AA57" s="17"/>
      <c r="AB57" s="17"/>
      <c r="AC57" s="17"/>
      <c r="AD57" s="17"/>
      <c r="AE57" s="17"/>
      <c r="AF57" s="19"/>
      <c r="AG57" s="19"/>
      <c r="AH57" s="19"/>
      <c r="AI57" s="19"/>
      <c r="AJ57" s="19"/>
      <c r="AK57" s="19"/>
      <c r="AL57" s="19"/>
      <c r="AM57" s="17"/>
      <c r="AN57" s="17"/>
      <c r="AO57" s="17"/>
      <c r="AP57" s="19"/>
      <c r="AQ57" s="19"/>
      <c r="AR57" s="19"/>
      <c r="AS57" s="19"/>
    </row>
    <row r="58" spans="2:45" ht="16.5" customHeight="1">
      <c r="B58" s="17"/>
      <c r="C58" s="18"/>
      <c r="D58" s="18"/>
      <c r="E58" s="18"/>
      <c r="F58" s="18"/>
      <c r="G58" s="18"/>
      <c r="H58" s="17"/>
      <c r="I58" s="17"/>
      <c r="J58" s="17"/>
      <c r="K58" s="17"/>
      <c r="L58" s="17"/>
      <c r="M58" s="17"/>
      <c r="N58" s="18"/>
      <c r="O58" s="17"/>
      <c r="P58" s="17"/>
      <c r="Q58" s="17"/>
      <c r="R58" s="18"/>
      <c r="S58" s="19"/>
      <c r="T58" s="17"/>
      <c r="U58" s="17"/>
      <c r="V58" s="17"/>
      <c r="W58" s="17"/>
      <c r="X58" s="19"/>
      <c r="Y58" s="19"/>
      <c r="Z58" s="17"/>
      <c r="AA58" s="17"/>
      <c r="AB58" s="17"/>
      <c r="AC58" s="17"/>
      <c r="AD58" s="17"/>
      <c r="AE58" s="17"/>
      <c r="AF58" s="19"/>
      <c r="AG58" s="19"/>
      <c r="AH58" s="19"/>
      <c r="AI58" s="19"/>
      <c r="AJ58" s="19"/>
      <c r="AK58" s="19"/>
      <c r="AL58" s="19"/>
      <c r="AM58" s="17"/>
      <c r="AN58" s="17"/>
      <c r="AO58" s="17"/>
      <c r="AP58" s="19"/>
      <c r="AQ58" s="19"/>
      <c r="AR58" s="19"/>
      <c r="AS58" s="19"/>
    </row>
    <row r="59" spans="2:45" ht="16.5" customHeight="1">
      <c r="B59" s="17"/>
      <c r="C59" s="18"/>
      <c r="D59" s="18"/>
      <c r="E59" s="18"/>
      <c r="F59" s="18"/>
      <c r="G59" s="18"/>
      <c r="H59" s="17"/>
      <c r="I59" s="17"/>
      <c r="J59" s="17"/>
      <c r="K59" s="17"/>
      <c r="L59" s="17"/>
      <c r="M59" s="17"/>
      <c r="N59" s="18"/>
      <c r="O59" s="17"/>
      <c r="P59" s="17"/>
      <c r="Q59" s="17"/>
      <c r="R59" s="18"/>
      <c r="S59" s="19"/>
      <c r="T59" s="17"/>
      <c r="U59" s="17"/>
      <c r="V59" s="17"/>
      <c r="W59" s="17"/>
      <c r="X59" s="19"/>
      <c r="Y59" s="19"/>
      <c r="Z59" s="17"/>
      <c r="AA59" s="17"/>
      <c r="AB59" s="17"/>
      <c r="AC59" s="17"/>
      <c r="AD59" s="17"/>
      <c r="AE59" s="17"/>
      <c r="AF59" s="19"/>
      <c r="AG59" s="19"/>
      <c r="AH59" s="19"/>
      <c r="AI59" s="19"/>
      <c r="AJ59" s="19"/>
      <c r="AK59" s="19"/>
      <c r="AL59" s="19"/>
      <c r="AM59" s="17"/>
      <c r="AN59" s="17"/>
      <c r="AO59" s="17"/>
      <c r="AP59" s="19"/>
      <c r="AQ59" s="19"/>
      <c r="AR59" s="19"/>
      <c r="AS59" s="19"/>
    </row>
    <row r="60" spans="2:45" ht="16.5" customHeight="1">
      <c r="B60" s="17"/>
      <c r="C60" s="18"/>
      <c r="D60" s="18"/>
      <c r="E60" s="18"/>
      <c r="F60" s="18"/>
      <c r="G60" s="18"/>
      <c r="H60" s="17"/>
      <c r="I60" s="17"/>
      <c r="J60" s="17"/>
      <c r="K60" s="17"/>
      <c r="L60" s="17"/>
      <c r="M60" s="17"/>
      <c r="N60" s="18"/>
      <c r="O60" s="17"/>
      <c r="P60" s="17"/>
      <c r="Q60" s="17"/>
      <c r="R60" s="18"/>
      <c r="S60" s="19"/>
      <c r="T60" s="17"/>
      <c r="U60" s="17"/>
      <c r="V60" s="17"/>
      <c r="W60" s="17"/>
      <c r="X60" s="19"/>
      <c r="Y60" s="19"/>
      <c r="Z60" s="17"/>
      <c r="AA60" s="17"/>
      <c r="AB60" s="17"/>
      <c r="AC60" s="17"/>
      <c r="AD60" s="17"/>
      <c r="AE60" s="17"/>
      <c r="AF60" s="19"/>
      <c r="AG60" s="19"/>
      <c r="AH60" s="19"/>
      <c r="AI60" s="19"/>
      <c r="AJ60" s="19"/>
      <c r="AK60" s="19"/>
      <c r="AL60" s="19"/>
      <c r="AM60" s="17"/>
      <c r="AN60" s="17"/>
      <c r="AO60" s="17"/>
      <c r="AP60" s="19"/>
      <c r="AQ60" s="19"/>
      <c r="AR60" s="19"/>
      <c r="AS60" s="19"/>
    </row>
    <row r="61" spans="2:45" ht="16.5" customHeight="1">
      <c r="B61" s="17"/>
      <c r="C61" s="18"/>
      <c r="D61" s="18"/>
      <c r="E61" s="18"/>
      <c r="F61" s="18"/>
      <c r="G61" s="18"/>
      <c r="H61" s="17"/>
      <c r="I61" s="17"/>
      <c r="J61" s="17"/>
      <c r="K61" s="17"/>
      <c r="L61" s="17"/>
      <c r="M61" s="17"/>
      <c r="N61" s="18"/>
      <c r="O61" s="17"/>
      <c r="P61" s="17"/>
      <c r="Q61" s="17"/>
      <c r="R61" s="18"/>
      <c r="S61" s="19"/>
      <c r="T61" s="17"/>
      <c r="U61" s="17"/>
      <c r="V61" s="17"/>
      <c r="W61" s="17"/>
      <c r="X61" s="19"/>
      <c r="Y61" s="19"/>
      <c r="Z61" s="17"/>
      <c r="AA61" s="17"/>
      <c r="AB61" s="17"/>
      <c r="AC61" s="17"/>
      <c r="AD61" s="17"/>
      <c r="AE61" s="17"/>
      <c r="AF61" s="19"/>
      <c r="AG61" s="19"/>
      <c r="AH61" s="19"/>
      <c r="AI61" s="19"/>
      <c r="AJ61" s="19"/>
      <c r="AK61" s="19"/>
      <c r="AL61" s="19"/>
      <c r="AM61" s="17"/>
      <c r="AN61" s="17"/>
      <c r="AO61" s="17"/>
      <c r="AP61" s="19"/>
      <c r="AQ61" s="19"/>
      <c r="AR61" s="19"/>
      <c r="AS61" s="19"/>
    </row>
    <row r="62" spans="2:45" ht="16.5" customHeight="1">
      <c r="B62" s="17"/>
      <c r="C62" s="18"/>
      <c r="D62" s="18"/>
      <c r="E62" s="18"/>
      <c r="F62" s="18"/>
      <c r="G62" s="18"/>
      <c r="H62" s="17"/>
      <c r="I62" s="17"/>
      <c r="J62" s="17"/>
      <c r="K62" s="17"/>
      <c r="L62" s="17"/>
      <c r="M62" s="17"/>
      <c r="N62" s="18"/>
      <c r="O62" s="17"/>
      <c r="P62" s="17"/>
      <c r="Q62" s="17"/>
      <c r="R62" s="18"/>
      <c r="S62" s="19"/>
      <c r="T62" s="17"/>
      <c r="U62" s="17"/>
      <c r="V62" s="17"/>
      <c r="W62" s="17"/>
      <c r="X62" s="19"/>
      <c r="Y62" s="19"/>
      <c r="Z62" s="17"/>
      <c r="AA62" s="17"/>
      <c r="AB62" s="17"/>
      <c r="AC62" s="17"/>
      <c r="AD62" s="17"/>
      <c r="AE62" s="17"/>
      <c r="AF62" s="19"/>
      <c r="AG62" s="19"/>
      <c r="AH62" s="19"/>
      <c r="AI62" s="19"/>
      <c r="AJ62" s="19"/>
      <c r="AK62" s="19"/>
      <c r="AL62" s="19"/>
      <c r="AM62" s="17"/>
      <c r="AN62" s="17"/>
      <c r="AO62" s="17"/>
      <c r="AP62" s="19"/>
      <c r="AQ62" s="19"/>
      <c r="AR62" s="19"/>
      <c r="AS62" s="19"/>
    </row>
    <row r="63" spans="2:45" ht="16.5" customHeight="1">
      <c r="B63" s="17"/>
      <c r="C63" s="18"/>
      <c r="D63" s="18"/>
      <c r="E63" s="18"/>
      <c r="F63" s="18"/>
      <c r="G63" s="18"/>
      <c r="H63" s="17"/>
      <c r="I63" s="17"/>
      <c r="J63" s="17"/>
      <c r="K63" s="17"/>
      <c r="L63" s="17"/>
      <c r="M63" s="17"/>
      <c r="N63" s="18"/>
      <c r="O63" s="17"/>
      <c r="P63" s="17"/>
      <c r="Q63" s="17"/>
      <c r="R63" s="18"/>
      <c r="S63" s="19"/>
      <c r="T63" s="17"/>
      <c r="U63" s="17"/>
      <c r="V63" s="17"/>
      <c r="W63" s="17"/>
      <c r="X63" s="19"/>
      <c r="Y63" s="19"/>
      <c r="Z63" s="17"/>
      <c r="AA63" s="17"/>
      <c r="AB63" s="17"/>
      <c r="AC63" s="17"/>
      <c r="AD63" s="17"/>
      <c r="AE63" s="17"/>
      <c r="AF63" s="19"/>
      <c r="AG63" s="19"/>
      <c r="AH63" s="19"/>
      <c r="AI63" s="19"/>
      <c r="AJ63" s="19"/>
      <c r="AK63" s="19"/>
      <c r="AL63" s="19"/>
      <c r="AM63" s="17"/>
      <c r="AN63" s="17"/>
      <c r="AO63" s="17"/>
      <c r="AP63" s="19"/>
      <c r="AQ63" s="19"/>
      <c r="AR63" s="19"/>
      <c r="AS63" s="19"/>
    </row>
    <row r="64" spans="1:45" ht="21.75" customHeight="1">
      <c r="A64" s="5" t="s">
        <v>18</v>
      </c>
      <c r="B64" s="86" t="s">
        <v>19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</row>
    <row r="65" spans="2:45" ht="21.75" customHeight="1">
      <c r="B65" s="17"/>
      <c r="C65" s="18"/>
      <c r="D65" s="18"/>
      <c r="E65" s="18"/>
      <c r="F65" s="18"/>
      <c r="G65" s="18"/>
      <c r="H65" s="17"/>
      <c r="I65" s="17"/>
      <c r="J65" s="17"/>
      <c r="K65" s="17"/>
      <c r="L65" s="17"/>
      <c r="M65" s="17"/>
      <c r="N65" s="18"/>
      <c r="O65" s="17"/>
      <c r="P65" s="17"/>
      <c r="Q65" s="17"/>
      <c r="R65" s="18"/>
      <c r="S65" s="19"/>
      <c r="T65" s="17"/>
      <c r="U65" s="17"/>
      <c r="V65" s="17"/>
      <c r="W65" s="17"/>
      <c r="X65" s="19"/>
      <c r="Y65" s="19"/>
      <c r="Z65" s="17"/>
      <c r="AA65" s="17"/>
      <c r="AB65" s="17"/>
      <c r="AC65" s="17"/>
      <c r="AD65" s="17"/>
      <c r="AE65" s="17"/>
      <c r="AF65" s="19"/>
      <c r="AG65" s="19"/>
      <c r="AH65" s="19"/>
      <c r="AI65" s="19"/>
      <c r="AJ65" s="19"/>
      <c r="AK65" s="19"/>
      <c r="AL65" s="19"/>
      <c r="AM65" s="17"/>
      <c r="AN65" s="17"/>
      <c r="AO65" s="17"/>
      <c r="AP65" s="19"/>
      <c r="AQ65" s="19"/>
      <c r="AR65" s="19"/>
      <c r="AS65" s="19"/>
    </row>
    <row r="66" spans="2:45" ht="21.75" customHeight="1">
      <c r="B66" s="17"/>
      <c r="C66" s="18"/>
      <c r="D66" s="18"/>
      <c r="E66" s="18"/>
      <c r="F66" s="18"/>
      <c r="G66" s="18"/>
      <c r="H66" s="17"/>
      <c r="I66" s="17"/>
      <c r="J66" s="17"/>
      <c r="K66" s="17"/>
      <c r="L66" s="18" t="e">
        <f>#REF!</f>
        <v>#REF!</v>
      </c>
      <c r="M66" s="18" t="e">
        <f>#REF!</f>
        <v>#REF!</v>
      </c>
      <c r="N66" s="18"/>
      <c r="O66" s="18"/>
      <c r="P66" s="18"/>
      <c r="Q66" s="18"/>
      <c r="R66" s="18"/>
      <c r="S66" s="20" t="e">
        <f>#REF!</f>
        <v>#REF!</v>
      </c>
      <c r="T66" s="18"/>
      <c r="U66" s="18"/>
      <c r="V66" s="18"/>
      <c r="W66" s="18"/>
      <c r="X66" s="20" t="e">
        <f>#REF!</f>
        <v>#REF!</v>
      </c>
      <c r="Y66" s="20" t="e">
        <f>#REF!</f>
        <v>#REF!</v>
      </c>
      <c r="Z66" s="18"/>
      <c r="AA66" s="18"/>
      <c r="AB66" s="18"/>
      <c r="AC66" s="18"/>
      <c r="AD66" s="18"/>
      <c r="AE66" s="18"/>
      <c r="AF66" s="20" t="e">
        <f>#REF!</f>
        <v>#REF!</v>
      </c>
      <c r="AG66" s="20" t="e">
        <f>#REF!</f>
        <v>#REF!</v>
      </c>
      <c r="AH66" s="20"/>
      <c r="AI66" s="20"/>
      <c r="AJ66" s="20"/>
      <c r="AK66" s="20"/>
      <c r="AL66" s="20"/>
      <c r="AM66" s="18"/>
      <c r="AN66" s="18"/>
      <c r="AO66" s="18"/>
      <c r="AP66" s="20" t="e">
        <f>#REF!</f>
        <v>#REF!</v>
      </c>
      <c r="AQ66" s="19"/>
      <c r="AR66" s="19"/>
      <c r="AS66" s="19"/>
    </row>
    <row r="67" spans="2:45" ht="21.75" customHeight="1">
      <c r="B67" s="17"/>
      <c r="C67" s="18"/>
      <c r="D67" s="18"/>
      <c r="E67" s="18"/>
      <c r="F67" s="18"/>
      <c r="G67" s="18"/>
      <c r="H67" s="17"/>
      <c r="I67" s="17"/>
      <c r="J67" s="17"/>
      <c r="K67" s="17"/>
      <c r="L67" s="17" t="e">
        <f>L66-L40</f>
        <v>#REF!</v>
      </c>
      <c r="M67" s="17" t="e">
        <f>M66-M40</f>
        <v>#REF!</v>
      </c>
      <c r="N67" s="18"/>
      <c r="O67" s="17"/>
      <c r="P67" s="17"/>
      <c r="Q67" s="17"/>
      <c r="R67" s="18"/>
      <c r="S67" s="19" t="e">
        <f>S66-W40</f>
        <v>#REF!</v>
      </c>
      <c r="T67" s="17"/>
      <c r="U67" s="17"/>
      <c r="V67" s="17"/>
      <c r="W67" s="17"/>
      <c r="X67" s="19" t="e">
        <f>X66-AB40</f>
        <v>#REF!</v>
      </c>
      <c r="Y67" s="19" t="e">
        <f>Y66-AC40</f>
        <v>#REF!</v>
      </c>
      <c r="Z67" s="17"/>
      <c r="AA67" s="17"/>
      <c r="AB67" s="17"/>
      <c r="AC67" s="17"/>
      <c r="AD67" s="17"/>
      <c r="AE67" s="17"/>
      <c r="AF67" s="19" t="e">
        <f>AF66-AJ40</f>
        <v>#REF!</v>
      </c>
      <c r="AG67" s="19" t="e">
        <f>AG66-AK40</f>
        <v>#REF!</v>
      </c>
      <c r="AH67" s="19"/>
      <c r="AI67" s="19"/>
      <c r="AJ67" s="19"/>
      <c r="AK67" s="19"/>
      <c r="AL67" s="19"/>
      <c r="AM67" s="17"/>
      <c r="AN67" s="17"/>
      <c r="AO67" s="17"/>
      <c r="AP67" s="19" t="e">
        <f>AP66-AP40</f>
        <v>#REF!</v>
      </c>
      <c r="AQ67" s="19"/>
      <c r="AR67" s="19"/>
      <c r="AS67" s="19"/>
    </row>
    <row r="68" spans="2:45" ht="21.75" customHeight="1">
      <c r="B68" s="17"/>
      <c r="C68" s="18"/>
      <c r="D68" s="18"/>
      <c r="E68" s="18"/>
      <c r="F68" s="18"/>
      <c r="G68" s="18"/>
      <c r="H68" s="17"/>
      <c r="I68" s="17"/>
      <c r="J68" s="17"/>
      <c r="K68" s="17"/>
      <c r="L68" s="17"/>
      <c r="M68" s="17"/>
      <c r="N68" s="18"/>
      <c r="O68" s="17"/>
      <c r="P68" s="17"/>
      <c r="Q68" s="17"/>
      <c r="R68" s="18"/>
      <c r="S68" s="19"/>
      <c r="T68" s="17"/>
      <c r="U68" s="17"/>
      <c r="V68" s="17"/>
      <c r="W68" s="17"/>
      <c r="X68" s="19"/>
      <c r="Y68" s="19"/>
      <c r="Z68" s="17"/>
      <c r="AA68" s="17"/>
      <c r="AB68" s="17"/>
      <c r="AC68" s="17"/>
      <c r="AD68" s="17"/>
      <c r="AE68" s="17"/>
      <c r="AF68" s="19"/>
      <c r="AG68" s="19"/>
      <c r="AH68" s="19"/>
      <c r="AI68" s="19"/>
      <c r="AJ68" s="19"/>
      <c r="AK68" s="19"/>
      <c r="AL68" s="19"/>
      <c r="AM68" s="17"/>
      <c r="AN68" s="17"/>
      <c r="AO68" s="17"/>
      <c r="AP68" s="19"/>
      <c r="AQ68" s="19"/>
      <c r="AR68" s="19"/>
      <c r="AS68" s="19"/>
    </row>
    <row r="69" spans="2:45" ht="21.75" customHeight="1">
      <c r="B69" s="17"/>
      <c r="C69" s="18"/>
      <c r="D69" s="18"/>
      <c r="E69" s="18"/>
      <c r="F69" s="18"/>
      <c r="G69" s="18"/>
      <c r="H69" s="17"/>
      <c r="I69" s="17"/>
      <c r="J69" s="17"/>
      <c r="K69" s="17"/>
      <c r="L69" s="17"/>
      <c r="M69" s="17"/>
      <c r="N69" s="18"/>
      <c r="O69" s="17"/>
      <c r="P69" s="17"/>
      <c r="Q69" s="17"/>
      <c r="R69" s="18"/>
      <c r="S69" s="19"/>
      <c r="T69" s="17"/>
      <c r="U69" s="17"/>
      <c r="V69" s="17"/>
      <c r="W69" s="17"/>
      <c r="X69" s="19"/>
      <c r="Y69" s="19"/>
      <c r="Z69" s="17"/>
      <c r="AA69" s="17"/>
      <c r="AB69" s="17"/>
      <c r="AC69" s="17"/>
      <c r="AD69" s="17"/>
      <c r="AE69" s="17"/>
      <c r="AF69" s="19"/>
      <c r="AG69" s="19"/>
      <c r="AH69" s="19"/>
      <c r="AI69" s="19"/>
      <c r="AJ69" s="19"/>
      <c r="AK69" s="19"/>
      <c r="AL69" s="19"/>
      <c r="AM69" s="17"/>
      <c r="AN69" s="17"/>
      <c r="AO69" s="17"/>
      <c r="AP69" s="19"/>
      <c r="AQ69" s="19"/>
      <c r="AR69" s="19"/>
      <c r="AS69" s="19"/>
    </row>
    <row r="70" spans="2:45" ht="21.75" customHeight="1">
      <c r="B70" s="17"/>
      <c r="C70" s="18"/>
      <c r="D70" s="18"/>
      <c r="E70" s="18"/>
      <c r="F70" s="18"/>
      <c r="G70" s="18"/>
      <c r="H70" s="17"/>
      <c r="I70" s="17"/>
      <c r="J70" s="17"/>
      <c r="K70" s="17"/>
      <c r="L70" s="17"/>
      <c r="M70" s="17"/>
      <c r="N70" s="18"/>
      <c r="O70" s="17"/>
      <c r="P70" s="17"/>
      <c r="Q70" s="17"/>
      <c r="R70" s="18"/>
      <c r="S70" s="19"/>
      <c r="T70" s="17"/>
      <c r="U70" s="17"/>
      <c r="V70" s="17"/>
      <c r="W70" s="17"/>
      <c r="X70" s="19"/>
      <c r="Y70" s="19"/>
      <c r="Z70" s="17"/>
      <c r="AA70" s="17"/>
      <c r="AB70" s="17"/>
      <c r="AC70" s="17"/>
      <c r="AD70" s="17"/>
      <c r="AE70" s="17"/>
      <c r="AF70" s="19"/>
      <c r="AG70" s="19"/>
      <c r="AH70" s="19"/>
      <c r="AI70" s="19"/>
      <c r="AJ70" s="19"/>
      <c r="AK70" s="19"/>
      <c r="AL70" s="19"/>
      <c r="AM70" s="17"/>
      <c r="AN70" s="17"/>
      <c r="AO70" s="17"/>
      <c r="AP70" s="19"/>
      <c r="AQ70" s="19"/>
      <c r="AR70" s="19"/>
      <c r="AS70" s="19"/>
    </row>
    <row r="73" spans="1:24" ht="12.75">
      <c r="A73" s="21"/>
      <c r="X73" s="6" t="s">
        <v>20</v>
      </c>
    </row>
    <row r="74" ht="12.75">
      <c r="AQ74" s="6" t="s">
        <v>21</v>
      </c>
    </row>
    <row r="75" ht="12.75">
      <c r="A75" s="21"/>
    </row>
  </sheetData>
  <sheetProtection/>
  <mergeCells count="73">
    <mergeCell ref="M51:V51"/>
    <mergeCell ref="M52:V52"/>
    <mergeCell ref="E54:J54"/>
    <mergeCell ref="N56:W56"/>
    <mergeCell ref="H4:J8"/>
    <mergeCell ref="K4:AS4"/>
    <mergeCell ref="A4:A9"/>
    <mergeCell ref="B4:B9"/>
    <mergeCell ref="C4:E8"/>
    <mergeCell ref="F4:G9"/>
    <mergeCell ref="K5:M5"/>
    <mergeCell ref="K6:K9"/>
    <mergeCell ref="L6:L9"/>
    <mergeCell ref="M6:M9"/>
    <mergeCell ref="B49:AS49"/>
    <mergeCell ref="AT6:AT9"/>
    <mergeCell ref="U6:U9"/>
    <mergeCell ref="V6:V9"/>
    <mergeCell ref="B44:AS44"/>
    <mergeCell ref="B45:AS45"/>
    <mergeCell ref="B48:AS48"/>
    <mergeCell ref="S6:S9"/>
    <mergeCell ref="T6:T9"/>
    <mergeCell ref="W6:W9"/>
    <mergeCell ref="AQ5:AS5"/>
    <mergeCell ref="S5:W5"/>
    <mergeCell ref="AV6:AV9"/>
    <mergeCell ref="AW6:AW9"/>
    <mergeCell ref="AT5:BB5"/>
    <mergeCell ref="BB6:BB9"/>
    <mergeCell ref="AX6:AX9"/>
    <mergeCell ref="AY6:AY9"/>
    <mergeCell ref="AZ6:AZ9"/>
    <mergeCell ref="BA6:BA9"/>
    <mergeCell ref="AU6:AU9"/>
    <mergeCell ref="X5:AC5"/>
    <mergeCell ref="AD5:AK5"/>
    <mergeCell ref="AL5:AP5"/>
    <mergeCell ref="AR6:AR9"/>
    <mergeCell ref="AF6:AF9"/>
    <mergeCell ref="AG6:AG9"/>
    <mergeCell ref="X6:X9"/>
    <mergeCell ref="Y6:Y9"/>
    <mergeCell ref="Z6:Z9"/>
    <mergeCell ref="N5:R5"/>
    <mergeCell ref="AH6:AH9"/>
    <mergeCell ref="AI6:AI9"/>
    <mergeCell ref="B64:AS64"/>
    <mergeCell ref="B41:AS41"/>
    <mergeCell ref="A42:AS42"/>
    <mergeCell ref="B43:AS43"/>
    <mergeCell ref="B46:AS46"/>
    <mergeCell ref="B47:AS47"/>
    <mergeCell ref="AS6:AS9"/>
    <mergeCell ref="P6:P9"/>
    <mergeCell ref="AN6:AN9"/>
    <mergeCell ref="AP6:AP9"/>
    <mergeCell ref="AQ6:AQ9"/>
    <mergeCell ref="R6:R9"/>
    <mergeCell ref="AJ6:AJ9"/>
    <mergeCell ref="AK6:AK9"/>
    <mergeCell ref="AD6:AD9"/>
    <mergeCell ref="AE6:AE9"/>
    <mergeCell ref="B50:AS50"/>
    <mergeCell ref="AO6:AO9"/>
    <mergeCell ref="AM6:AM9"/>
    <mergeCell ref="N6:N9"/>
    <mergeCell ref="O6:O9"/>
    <mergeCell ref="AL6:AL9"/>
    <mergeCell ref="AA6:AA9"/>
    <mergeCell ref="AC6:AC9"/>
    <mergeCell ref="Q6:Q9"/>
    <mergeCell ref="AB6:AB9"/>
  </mergeCells>
  <printOptions/>
  <pageMargins left="0.12" right="0.16" top="0.18" bottom="0.25" header="0.13" footer="0.12"/>
  <pageSetup horizontalDpi="180" verticalDpi="18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MOHAN KUMAR.V</dc:creator>
  <cp:keywords/>
  <dc:description/>
  <cp:lastModifiedBy>Administrator</cp:lastModifiedBy>
  <cp:lastPrinted>2009-10-01T19:59:21Z</cp:lastPrinted>
  <dcterms:created xsi:type="dcterms:W3CDTF">1996-10-14T23:33:28Z</dcterms:created>
  <dcterms:modified xsi:type="dcterms:W3CDTF">2009-10-01T19:59:25Z</dcterms:modified>
  <cp:category/>
  <cp:version/>
  <cp:contentType/>
  <cp:contentStatus/>
</cp:coreProperties>
</file>