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600" windowWidth="12120" windowHeight="9120" tabRatio="745" activeTab="0"/>
  </bookViews>
  <sheets>
    <sheet name="Directors Peshies" sheetId="1" r:id="rId1"/>
    <sheet name="CGM(HRD&amp;TRG) " sheetId="2" r:id="rId2"/>
    <sheet name="cgm cc" sheetId="3" r:id="rId3"/>
    <sheet name="Addl.Secy." sheetId="4" r:id="rId4"/>
    <sheet name="CE(Mech.)" sheetId="5" r:id="rId5"/>
  </sheets>
  <definedNames>
    <definedName name="_xlnm.Print_Area" localSheetId="3">'Addl.Secy.'!$A$1:$V$55</definedName>
    <definedName name="_xlnm.Print_Area" localSheetId="4">'CE(Mech.)'!$A$1:$N$36</definedName>
    <definedName name="_xlnm.Print_Area" localSheetId="2">'cgm cc'!$A$1:$M$25</definedName>
    <definedName name="_xlnm.Print_Area" localSheetId="1">'CGM(HRD&amp;TRG) '!$A$1:$AB$40</definedName>
    <definedName name="_xlnm.Print_Area" localSheetId="0">'Directors Peshies'!$A$1:$Z$42</definedName>
    <definedName name="_xlnm.Print_Titles" localSheetId="3">'Addl.Secy.'!$A:$B</definedName>
    <definedName name="_xlnm.Print_Titles" localSheetId="2">'cgm cc'!$A:$B</definedName>
    <definedName name="_xlnm.Print_Titles" localSheetId="0">'Directors Peshies'!$A:$B</definedName>
  </definedNames>
  <calcPr fullCalcOnLoad="1"/>
</workbook>
</file>

<file path=xl/sharedStrings.xml><?xml version="1.0" encoding="utf-8"?>
<sst xmlns="http://schemas.openxmlformats.org/spreadsheetml/2006/main" count="378" uniqueCount="224">
  <si>
    <t>Sl. No</t>
  </si>
  <si>
    <t>Name of the post</t>
  </si>
  <si>
    <t>Diversions from / to</t>
  </si>
  <si>
    <t>Permt.</t>
  </si>
  <si>
    <t>Temp.</t>
  </si>
  <si>
    <t>Total</t>
  </si>
  <si>
    <t>HRD Wing / VS</t>
  </si>
  <si>
    <t>Training Wing  / CTI</t>
  </si>
  <si>
    <t>Training wing / CTI</t>
  </si>
  <si>
    <t>Grand Total (A+B)</t>
  </si>
  <si>
    <t>Peshi</t>
  </si>
  <si>
    <t>DS(Personnel)</t>
  </si>
  <si>
    <t>Training  Wing</t>
  </si>
  <si>
    <t>R&amp;D Lab</t>
  </si>
  <si>
    <t>Total - A</t>
  </si>
  <si>
    <t>Total - B</t>
  </si>
  <si>
    <t>DS (Per) Peshi</t>
  </si>
  <si>
    <t>AS 
(Per)</t>
  </si>
  <si>
    <t>AS (Services)</t>
  </si>
  <si>
    <t>SE/Elec</t>
  </si>
  <si>
    <t>ADE/Elec</t>
  </si>
  <si>
    <t>AE/AAE(Elec)</t>
  </si>
  <si>
    <t>Sub-Engineer</t>
  </si>
  <si>
    <t>Dy.Secy</t>
  </si>
  <si>
    <t>Asst.Secy</t>
  </si>
  <si>
    <t>SAO</t>
  </si>
  <si>
    <t>JAO</t>
  </si>
  <si>
    <t>UDC</t>
  </si>
  <si>
    <t>LDC</t>
  </si>
  <si>
    <t>PO</t>
  </si>
  <si>
    <t>JPO</t>
  </si>
  <si>
    <t>Sr.Steno</t>
  </si>
  <si>
    <t>Assistant</t>
  </si>
  <si>
    <t>Typist(P&amp;G)</t>
  </si>
  <si>
    <t>RA</t>
  </si>
  <si>
    <t>SWG/SOR</t>
  </si>
  <si>
    <t>TOTAL</t>
  </si>
  <si>
    <t>Note:</t>
  </si>
  <si>
    <t>Permt. - Permanent Posts and Temp. - Temporary posts</t>
  </si>
  <si>
    <t>ASST.DIVISIONAL ENGINEER</t>
  </si>
  <si>
    <t>CMD</t>
  </si>
  <si>
    <t>Dir(Fin &amp;Rev.)</t>
  </si>
  <si>
    <t>ACS</t>
  </si>
  <si>
    <t>SE
Enquires</t>
  </si>
  <si>
    <t>Corporate Cell</t>
  </si>
  <si>
    <t>DE/Elec.</t>
  </si>
  <si>
    <t>ADE/Elec.</t>
  </si>
  <si>
    <t>AAO</t>
  </si>
  <si>
    <t>Asst.Company Secy.</t>
  </si>
  <si>
    <t>Sr.steno</t>
  </si>
  <si>
    <t>Jr.steno</t>
  </si>
  <si>
    <t>Tahsildar</t>
  </si>
  <si>
    <t>Addl.Secy</t>
  </si>
  <si>
    <t>AE/AAE(Elec.)</t>
  </si>
  <si>
    <t>UDRI</t>
  </si>
  <si>
    <t>Record Assistant</t>
  </si>
  <si>
    <t>Telephone Operator</t>
  </si>
  <si>
    <t>Roneo Operator</t>
  </si>
  <si>
    <t>Paper Cutting Optr</t>
  </si>
  <si>
    <t>Cook</t>
  </si>
  <si>
    <t>Asst.Cook</t>
  </si>
  <si>
    <t>Divisional Manager(Ex-Cad)</t>
  </si>
  <si>
    <t>Asst.Manager(Ex-Cad)</t>
  </si>
  <si>
    <t>Typist (P&amp;G)</t>
  </si>
  <si>
    <t>From</t>
  </si>
  <si>
    <t>Ref.</t>
  </si>
  <si>
    <t>AS(CC)</t>
  </si>
  <si>
    <t>Media Relations Cell</t>
  </si>
  <si>
    <t xml:space="preserve"> </t>
  </si>
  <si>
    <t>Sl. No.</t>
  </si>
  <si>
    <t>Total
AA</t>
  </si>
  <si>
    <t>Total
BB</t>
  </si>
  <si>
    <t>Break-up</t>
  </si>
  <si>
    <t>Driver(Provencial)</t>
  </si>
  <si>
    <t>FMD Gr-I</t>
  </si>
  <si>
    <t>LMD</t>
  </si>
  <si>
    <t>CE/Elec.</t>
  </si>
  <si>
    <t>Watchman (O&amp;M)</t>
  </si>
  <si>
    <t>Helper/ Server (Canteen)</t>
  </si>
  <si>
    <t>Cleaner</t>
  </si>
  <si>
    <t>*</t>
  </si>
  <si>
    <t>#</t>
  </si>
  <si>
    <t>&amp;</t>
  </si>
  <si>
    <t xml:space="preserve">Office Sub-Ordinate </t>
  </si>
  <si>
    <t>R&amp;D Lab/Tem
(Temp.)</t>
  </si>
  <si>
    <t>Office Sub-Ordinate</t>
  </si>
  <si>
    <t>$</t>
  </si>
  <si>
    <t>$$</t>
  </si>
  <si>
    <t>%</t>
  </si>
  <si>
    <t>@</t>
  </si>
  <si>
    <t>Total (A)</t>
  </si>
  <si>
    <t>DS (Legal &amp; Pensions)</t>
  </si>
  <si>
    <t>PO (Legal)</t>
  </si>
  <si>
    <t>PO (IR)</t>
  </si>
  <si>
    <t>AS (Legal)</t>
  </si>
  <si>
    <t>MPP</t>
  </si>
  <si>
    <t>PO (Estt-I)</t>
  </si>
  <si>
    <t>PO (Estt-II)</t>
  </si>
  <si>
    <t>PO (Pensions)</t>
  </si>
  <si>
    <t>$$$</t>
  </si>
  <si>
    <t>PO (Reg. &amp; HRMS)</t>
  </si>
  <si>
    <t>CHAIRMAN AND MANAGING DIRECTOR</t>
  </si>
  <si>
    <t>///FORWARDED BY ORDER ///</t>
  </si>
  <si>
    <t>///FORWARDED BY ORDER///</t>
  </si>
  <si>
    <t>No.of permanent posts exisiting and No.of temporary posts last continued vide T.O.O (Per.-Addl.Secy) Ms.No:141, Dt:17-09-2008</t>
  </si>
  <si>
    <t>No.of permanent posts exisiting and No.of temporary posts continued up to 31.03.2010</t>
  </si>
  <si>
    <t>Statement showing the no. of pemt posts existing and no.of temp posts continued for a period from 01-04-09 to 31-03-2010 under CGM/HRD&amp;Trg./APTRANSCO/ VIDYUT Soudha and CTI / Hyderabad</t>
  </si>
  <si>
    <t xml:space="preserve">No.of permanent posts exisiting and No.of temporary posts last continued vide T.O.O (Per.-Addl.Secy) Ms.No:141, Dt:17-09-2008 </t>
  </si>
  <si>
    <t>No.of permanent posts exisiting and No.of temporary posts continued up to 31.03.2010.</t>
  </si>
  <si>
    <t>Statement showing the No.of permanent posts exisiting and No.of temporary posts continued from 01.04.09 to 31.03.2010 under the control of  Additional Secretary.</t>
  </si>
  <si>
    <t xml:space="preserve">No.of permanent posts exisiting and No.of temporary posts last continued vide T.O.O (Per.-Addl.Secy) Ms.No:141, Dt:17-09-2008. </t>
  </si>
  <si>
    <t>No.of permanent posts exisiting and No.of temporary posts last continued vide T.O.O (Per.-Addl.Secy) Ms.No:141, Dt:17-09-2008.</t>
  </si>
  <si>
    <t>OSD</t>
  </si>
  <si>
    <t>Sl.No.</t>
  </si>
  <si>
    <t>Name of the Post</t>
  </si>
  <si>
    <t>No.of Posts</t>
  </si>
  <si>
    <t>@, #</t>
  </si>
  <si>
    <t>The following posts were redeployed for utilization in the Peshi of Director (Projects &amp; Co-ordination vide T.O.O(Per-Addl.Secy) Rt.No.267, dt.16.12.2008</t>
  </si>
  <si>
    <t>Be diverted from the control of</t>
  </si>
  <si>
    <t>Divisional Engineer/Elecl.</t>
  </si>
  <si>
    <t>O/o CE/Power System</t>
  </si>
  <si>
    <t>Personnel Officer</t>
  </si>
  <si>
    <t>O/o CE/Commercial/ APTRANSCO</t>
  </si>
  <si>
    <t>Junior Personnel Officer</t>
  </si>
  <si>
    <t>O/o Addl.Secy.</t>
  </si>
  <si>
    <t>Total:</t>
  </si>
  <si>
    <t>DE/Elec (@)</t>
  </si>
  <si>
    <t>Peshi
( @ )</t>
  </si>
  <si>
    <t>Disc. Cases
( @ )</t>
  </si>
  <si>
    <t>One (1) post of Personnel Officer existing in TL&amp;SS Zone/Kadapa along with incumbent Sri P. Uma Shankar was diverted to the control of Additional Secretary/APTRANSCO/VS/Hyderabad for utilization as PO(Legal)-II vide T.O.O.(Per-Addl.Secy).Rt.No.166, dt.17.09.2008</t>
  </si>
  <si>
    <t>%, &amp;</t>
  </si>
  <si>
    <t>##</t>
  </si>
  <si>
    <t>1 post of Assistant was redeployed from CGM (HRD&amp;Trg.) to the control of CE/Comml./APTRANSCO/VS/Hyd vide T.O.O.(Per-Addl.Secy.) Rt.No.267, dt.16.12.2008.</t>
  </si>
  <si>
    <t>3 Nos. Office Sub-ordinate posts  were redeployed for utilization the Peshi of Officer-on-Special Duty in APTRANSCO Vide T.O.O(Per-Addl.Secy.).Rt.No.353, dt.17.03.2009</t>
  </si>
  <si>
    <t>PCO</t>
  </si>
  <si>
    <t>Helper/Server Canteen</t>
  </si>
  <si>
    <t>@@</t>
  </si>
  <si>
    <t xml:space="preserve">Up-gradation of the post of CGM/CC as Executive Director(CC) vide T.O.O(Per-Addl.Secy) Ms.No.272, dt.17.02.2009
</t>
  </si>
  <si>
    <t>JMD 
(HRD, Comml., IPC, &amp; IT)
 (%)</t>
  </si>
  <si>
    <t>One Senior Steno Post  under the control of JMD(HRD,Comml.,IPC &amp; IT) Peshi was converted as JPO and redeployed to the control of OSD Peshi vide T.O.O.(Per-Addl.Secy.).Ms.No.289, dt.17.03.2009 &amp; T.O.O.(Per-Addl.Secy.) Rt.No.353, dt.17.03.2009</t>
  </si>
  <si>
    <t>As per the Orers Issued vide T.O.O.(Per-Addl.Secy.) Ms.No.218, dt.01.12.2008, Joint Managing Director &amp; Directors designations were changed</t>
  </si>
  <si>
    <t>1 Senior Steno post under the control of CGM(HRD&amp;TRG.) was converted as JPO and redeployed to MPP Section (hither to under the control of Additional Secretary) as per T.O.O.(Per-Addl.Secy.). Ms.No.289, dt.17.03.2009</t>
  </si>
  <si>
    <t>CGM(CC)</t>
  </si>
  <si>
    <t xml:space="preserve">ED (CC) </t>
  </si>
  <si>
    <t>Statement showing the No.of permanent posts exisiting and No.of temporary posts continued from 01.04.09 to 31.03.2010 under the control of  Executive  Director (Corporate Communications)</t>
  </si>
  <si>
    <t>4 Nos. Office Sub-ordinate posts were  redeployed for utilization in the Peshi of Director (Projects &amp; Co-ordination) vide T.O.O(Per-Addl.Secy) Rt.No.267, dt.16.12.2008</t>
  </si>
  <si>
    <t>The ADE/MPP Section along with Staff  were redeployed to the control of CGM (HRD&amp; Trg.) along with  1) ADE (Elecl.)=1 (2) AE/AAE(Elel.)=1 (3) JPO=2, (4) Typist=1 posts vide T.O.O.(Per-Addl.Secy.) Ms.No.9, dt.06.04.2009.</t>
  </si>
  <si>
    <t>Assistant Secretary</t>
  </si>
  <si>
    <t>&amp;&amp;</t>
  </si>
  <si>
    <t>TL&amp;SS Zone Hyderabad  O/o SE/TL&amp;SS/Hyd.)</t>
  </si>
  <si>
    <t>%%</t>
  </si>
  <si>
    <t>Senior Steno post under the control of CGM(HRD&amp;TRG) was converted as JPO and redeployed to MPP section and in lieu of it one Assistant post in MPP section was redeployed  to Vigilance Section under the control of JMD (Vigilance &amp; Security) vide T.O.o.(Per-Addl.Secy.) Ms.No.289, dt.17.03.2009</t>
  </si>
  <si>
    <t>Driver (Provencial)</t>
  </si>
  <si>
    <t>Diversion of 2 Nos. JPO Posts from the control of One from each SE/TL&amp;SS/Hyderabad Circle and 1 Post from SE/TL&amp;SS/Metro Circle/Hyd were diverted to the control of Addl.Secy/Medical Section vide T.O.O.(CGM(HRD&amp;TRG)  Rt.No.49, dt.16.05.2009</t>
  </si>
  <si>
    <t>No.of temporary posts continued upto 31.03.2010</t>
  </si>
  <si>
    <t>Peshi  including CE</t>
  </si>
  <si>
    <t>Vehicle Cell</t>
  </si>
  <si>
    <t>Medical Section (including AS)</t>
  </si>
  <si>
    <t>Loans Section</t>
  </si>
  <si>
    <t>Furniture, Stationery &amp; CRD Section</t>
  </si>
  <si>
    <t>Protocol &amp; Canteen Section</t>
  </si>
  <si>
    <t>CE(Mech.) (#)</t>
  </si>
  <si>
    <t>ADE(Mech.)</t>
  </si>
  <si>
    <t>AE/AAE(Elecl.)</t>
  </si>
  <si>
    <t xml:space="preserve">Office Sub-ordinate </t>
  </si>
  <si>
    <t>Ass istant Cook</t>
  </si>
  <si>
    <t>Permt. - Permanent posts and Temp. - Temporary posts.</t>
  </si>
  <si>
    <t xml:space="preserve">1 Vacant post of AE/AAE(Elecl.) exisiting in SE/TLC/Hyderabad was diverted to Vehicle Cell Vide T.O.o(Per-CGMHRD&amp;trg.). Rt.No.64, dt. 03.06.2009 and in lieu it one post of JPO was redeployed to the Peshi of CE/Mechanical. </t>
  </si>
  <si>
    <t>One Post of Assistant Secretary (Pensions) under the control of Additional Secretary was re-designated as AS(Medical &amp; Protocol) and diverted to the control of CE(Mech.)  vide T.O.O.(Per-CGM(HRD&amp;Trg.) .Rt.No.63, dt.03.06.2009.</t>
  </si>
  <si>
    <t xml:space="preserve"> $$</t>
  </si>
  <si>
    <t xml:space="preserve">The Post of SE/ Mechanical was up-graded as CE/ Mechanical  vide T.O.O(Per-Addl.Secy). Ms .No. 281,dt.05.03.2009 </t>
  </si>
  <si>
    <t>ASST. DIVISIONAL ENGINEER</t>
  </si>
  <si>
    <t>Vehicle Cell under the control of JMD(V&amp;S) was transferred to the control of CE/Transmission /VS as per the re-allocation of subjects among the JMDs and Directors vide T.O.O.(Per-Addl.Secy) Ms.No. 218, dt.01.12.2008.The posts consists of (1) SE/Mech.-1, (2) ADE/Mech.-1, (3) JPO-1, (4) O.S.-1, (5) Driver (Prov.)-1, (6) LMD - 1 (Total -6 )</t>
  </si>
  <si>
    <t xml:space="preserve">One Assistant post of Energy Minister Peshi was redeployed to the Legal Advisor office vide T.O.O.(Per-CGM(HRD&amp;Trg.).Rt.No.143, dt.06.08.2009  </t>
  </si>
  <si>
    <t>Energy Minister Peshi ($$)</t>
  </si>
  <si>
    <t>Legal Advisor Office ($$)</t>
  </si>
  <si>
    <t xml:space="preserve">No.of temporary posts existing last continued upto 31.03.09 vide T.O.O.(Per-Addl.Secy) Ms.No.281, dt.05.03.09 and T.O.O.(Per-Addl.Secy) Rt.No.52, dt.18.05.2009 under Vehicle Cell in view formation CE / Mechanical </t>
  </si>
  <si>
    <t xml:space="preserve">Director
(Projects, Co-ordination) Peshi 
(%)
</t>
  </si>
  <si>
    <t xml:space="preserve">Director
 (Grid Operation) Peshi 
(%)
</t>
  </si>
  <si>
    <t xml:space="preserve">Director
(Transmission) Peshi
 (%)
</t>
  </si>
  <si>
    <t>To</t>
  </si>
  <si>
    <t>one DE/Tech. &amp; MPP was newly sanctioned to CGM(HRD&amp;TRG) as per T.O.O.(Per-Addl.Secy.).Ms.No.288, dt.16.03.2009 read with T.O.O.(Per-addl.Secy.) Ms.No.09, Dt.06.04.2009 and also the ADE (MPP) section was redeployed from the control of Addl.Secy. to the control of DE (Tech.) to CGM (HRD &amp; Trg.) vide T.O.O.(Per-Addl.Secy.) Ms.No.9, dt.06.04.2009.   MPP Section consists of ADE/Elecl.-1, AE/Elecl.-1, JPO-2 &amp; Typist -1 posts</t>
  </si>
  <si>
    <t>1 post of DE (Tech.) to Director (Grid Operation) was diverted to the control of CE/Power Systems/V.S vide T.O.O.(Per-Addl.Secy.) Rt.No.316, dt.16.02.2009.</t>
  </si>
  <si>
    <t>#, %%</t>
  </si>
  <si>
    <t>(1) One  ADE(Elel.), Post from the control of CE(Trans.) and 3 Nos. Office Sub-ordinates from Addl.Secy. were redeployed  to the control of OSD Peshi Vide T.O.O(Per-Addl.Secy.).Rt.No.353, dt.17.03.2009</t>
  </si>
  <si>
    <t xml:space="preserve">1 (One) Post of DE/Elecl. (out of 2 DE/Elecl. Posts) existing under Disciplinary Cases Wing under CGM(HRD&amp;Training) was redeployed for utilization as DE/Tech in the Peshi of CGM(HRD&amp;Training).  Accordingly, all the Sections in Disciplinary Cases Wing were  headed by  DE/Disciplinary Cases under the control of CGM(HRD&amp;Training).  The post was restored back again vide T.O.O.(Per-Addl.Secy.).Ms.No.09, dt.06.04.2009
</t>
  </si>
  <si>
    <t>1 Senior Steno post in PO(SR&amp;HRMS) was converted as JPO and diverted to the control of JMD(Vig.&amp;Sec.) vide T.O.o.(Per-Addl.Secy.) Ms.No.289, dt.17.03.2009</t>
  </si>
  <si>
    <t xml:space="preserve">The subjects / Sections  under the control of Additional Secretary were allocated to CE/ Mechanical  vide T.O.O(Per-Addl.Secy.) Rt.No.52, dt.18.05.2009. Accordingly following posts under the control of Additional Secretary were redeployed to CE/ Mechanical. </t>
  </si>
  <si>
    <t xml:space="preserve"> T.O.O(CGM
HRD&amp;TRG) Rt.No.52, Dt.18.05.2009 
(%%)</t>
  </si>
  <si>
    <t>The following Deputy Secretary and Assistant Secretary posts were redesignated</t>
  </si>
  <si>
    <t>Present Designation</t>
  </si>
  <si>
    <t>New Designation</t>
  </si>
  <si>
    <t>DS(Estt.)</t>
  </si>
  <si>
    <t>AS (Estt)</t>
  </si>
  <si>
    <t>AS (Pensions)</t>
  </si>
  <si>
    <t>DS (Legal, IR&amp;Regulations)</t>
  </si>
  <si>
    <t>DS (Estt.&amp; Pensions)</t>
  </si>
  <si>
    <t>AS (Legal, IR &amp; Regulations)</t>
  </si>
  <si>
    <t>AS (Estt. &amp; Pensions)</t>
  </si>
  <si>
    <t>AS (Medical &amp; Protocol)</t>
  </si>
  <si>
    <t>DS (Estt.&amp; Pensions)
($$$)</t>
  </si>
  <si>
    <t>DS (Legal, IR &amp; Regulations)
($$$)</t>
  </si>
  <si>
    <t>AS (Legal,IR &amp;Regulations)
($$$)</t>
  </si>
  <si>
    <t>DS  Peshi</t>
  </si>
  <si>
    <t>DS Peshi</t>
  </si>
  <si>
    <t>AS (Estt. &amp; Pensions)
($$$)</t>
  </si>
  <si>
    <t>One Post of Assistant Secretary (Pensions) was re-designated as AS(Medical &amp; Protocol) and diverted to the control of CE(Mech.) vide T.O.O.(Per-CGM(HRD&amp;Trg.).Rt.No.64, dt.03.06.2009.</t>
  </si>
  <si>
    <t>Statement showing the no.of permanent posts existing and no.of temporary posts continued for a period from 01-04-2009 to 31.03.2010 under the control of CE/Mechanical /APTRANSCO/ Vidyut soudha/ Hyderabad.</t>
  </si>
  <si>
    <t>Details of posts diverted from the control of Addl.Secy. vide TOO Rt.No.52,dt.18.05.2009 (@)</t>
  </si>
  <si>
    <t xml:space="preserve">Details of posts diverted to / from </t>
  </si>
  <si>
    <t>PO(Loans), PO(Furniture, Staionery &amp; CRD), PO(Protocol &amp; Canteen) and PO(Medical) subjects / sections under the control of Additional Secretary  were transferred to the control of CE/Mechanical vide T.O.O(Per-Addl.Secy.) Rt.No.52, dt.18.05.2009</t>
  </si>
  <si>
    <t>AS (Medical &amp; Protocol) ($)</t>
  </si>
  <si>
    <t>One Post of Assistant Secretary (Pensions) was re-designated as AS(Medical &amp; Protocol) and diverted to the control of CE(Mech.) vide T.O.O.(Per-CGM(HRD&amp;Trg.).Rt.No.63 &amp; 64, dt.03.06.2009.  Accordingly certain redeployments were made within CE/Mechl.</t>
  </si>
  <si>
    <t>#, ##, @@</t>
  </si>
  <si>
    <t>SUTIRTHA BHATTACHARYA</t>
  </si>
  <si>
    <t>// FORWARDED BY ORDER //</t>
  </si>
  <si>
    <t>1 JPO post from Energy Minister Peshi was diverted to CE/Mech. (for utilization in Loans Section) vide T.O.O.(Per-CGM/HRD&amp;Trg.) Rt.No.155, dt.24.08.2009.</t>
  </si>
  <si>
    <t>##, #, @@</t>
  </si>
  <si>
    <t>ANNEXURE No.A - V  to T.O.O (Per-CGM(HRD&amp;Trg.)) Ms.No.123,  Dated:14.09.2009</t>
  </si>
  <si>
    <t>ANNEXURE No.A - XVIII  to T.O.O (Per-CGM(HRD&amp;Trg.))Ms.No.123,  Dated:14.09.2009</t>
  </si>
  <si>
    <t>ANNEXURE No.A.XIX  to T.O.O (Per-CGM(HRD&amp;Trg.)) Ms.No.123,  Dated:14.09.2009</t>
  </si>
  <si>
    <t>ANNEXURE No. A-XX to T.O.O (Per-CGM(HRD&amp;Trg.))Ms.No.123,  Dated:14.09.2009</t>
  </si>
  <si>
    <t>ANNEXURE No. A-XXI   to T.O.O. (Per-CGM(HRD&amp;Trg.)) Ms.No.123,  Dated:14.09.2009</t>
  </si>
  <si>
    <t>Statement showing the break-up of posts under the control of CMD, JMD(HRD,Comml,IPC,RAC,Reforms &amp;IT.), Director(Finance &amp; Revenue), Director (Projects, Co-ordination),  Director  (Grid Operation) and Director (Transmission), Officer on Special Duty, Legal Advisor Office &amp; Energy Minister Peshi further continued upto 31.03.2010.</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</si>
</sst>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 #,##0_ ;_ * \-#,##0_ ;_ * &quot;-&quot;_ ;_ @_ "/>
    <numFmt numFmtId="170" formatCode="_ &quot;Rs.&quot;\ * #,##0.00_ ;_ &quot;Rs.&quot;\ * \-#,##0.00_ ;_ &quot;Rs.&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quot;Rs.&quot;#,##0;\-&quot;Rs.&quot;#,##0"/>
    <numFmt numFmtId="179" formatCode="&quot;Rs.&quot;#,##0;[Red]\-&quot;Rs.&quot;#,##0"/>
    <numFmt numFmtId="180" formatCode="&quot;Rs.&quot;#,##0.00;\-&quot;Rs.&quot;#,##0.00"/>
    <numFmt numFmtId="181" formatCode="&quot;Rs.&quot;#,##0.00;[Red]\-&quot;Rs.&quot;#,##0.00"/>
    <numFmt numFmtId="182" formatCode="_-&quot;Rs.&quot;* #,##0_-;\-&quot;Rs.&quot;* #,##0_-;_-&quot;Rs.&quot;* &quot;-&quot;_-;_-@_-"/>
    <numFmt numFmtId="183" formatCode="_-* #,##0_-;\-* #,##0_-;_-* &quot;-&quot;_-;_-@_-"/>
    <numFmt numFmtId="184" formatCode="_-&quot;Rs.&quot;* #,##0.00_-;\-&quot;Rs.&quot;* #,##0.00_-;_-&quot;Rs.&quot;* &quot;-&quot;??_-;_-@_-"/>
    <numFmt numFmtId="185" formatCode="_-* #,##0.00_-;\-* #,##0.00_-;_-*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quot;£&quot;* #,##0.00_-;\-&quot;£&quot;* #,##0.00_-;_-&quot;£&quot;* &quot;-&quot;??_-;_-@_-"/>
    <numFmt numFmtId="192" formatCode="&quot;Rs.&quot;#,##0_);\(&quot;Rs.&quot;#,##0\)"/>
    <numFmt numFmtId="193" formatCode="&quot;Rs.&quot;#,##0_);[Red]\(&quot;Rs.&quot;#,##0\)"/>
    <numFmt numFmtId="194" formatCode="&quot;Rs.&quot;#,##0.00_);\(&quot;Rs.&quot;#,##0.00\)"/>
    <numFmt numFmtId="195" formatCode="&quot;Rs.&quot;#,##0.00_);[Red]\(&quot;Rs.&quot;#,##0.00\)"/>
    <numFmt numFmtId="196" formatCode="_(&quot;Rs.&quot;* #,##0_);_(&quot;Rs.&quot;* \(#,##0\);_(&quot;Rs.&quot;* &quot;-&quot;_);_(@_)"/>
    <numFmt numFmtId="197" formatCode="_(&quot;Rs.&quot;* #,##0.00_);_(&quot;Rs.&quot;* \(#,##0.00\);_(&quot;Rs.&quot;* &quot;-&quot;??_);_(@_)"/>
    <numFmt numFmtId="198" formatCode="&quot;$&quot;#,##0;\-&quot;$&quot;#,##0"/>
    <numFmt numFmtId="199" formatCode="0.00;[Red]0.00"/>
    <numFmt numFmtId="200" formatCode="_(&quot;$&quot;* #,##0.0000000_);_(&quot;$&quot;* \(#,##0.0000000\);_(&quot;$&quot;* &quot;-&quot;??_);_(@_)"/>
    <numFmt numFmtId="201" formatCode="#,##0.0_);\(#,##0.0\)"/>
    <numFmt numFmtId="202" formatCode="&quot;$&quot;#,##0.0000_);\(&quot;$&quot;#,##0.0000\)"/>
    <numFmt numFmtId="203" formatCode="0.00_)"/>
    <numFmt numFmtId="204" formatCode="_-* #,##0\ &quot;F&quot;_-;\-* #,##0\ &quot;F&quot;_-;_-* &quot;-&quot;\ &quot;F&quot;_-;_-@_-"/>
    <numFmt numFmtId="205" formatCode="_-* #,##0\ _F_-;\-* #,##0\ _F_-;_-* &quot;-&quot;\ _F_-;_-@_-"/>
    <numFmt numFmtId="206" formatCode="_-* #,##0.00\ &quot;F&quot;_-;\-* #,##0.00\ &quot;F&quot;_-;_-* &quot;-&quot;??\ &quot;F&quot;_-;_-@_-"/>
    <numFmt numFmtId="207" formatCode="_-* #,##0.00\ _F_-;\-* #,##0.00\ _F_-;_-* &quot;-&quot;??\ _F_-;_-@_-"/>
    <numFmt numFmtId="208" formatCode="_ &quot;\&quot;* #,##0_ ;_ &quot;\&quot;* \-#,##0_ ;_ &quot;\&quot;* &quot;-&quot;_ ;_ @_ "/>
    <numFmt numFmtId="209" formatCode="_ &quot;\&quot;* #,##0.00_ ;_ &quot;\&quot;* \-#,##0.00_ ;_ &quot;\&quot;* &quot;-&quot;??_ ;_ @_ "/>
    <numFmt numFmtId="210" formatCode="&quot;\&quot;#,##0.00;[Red]\-&quot;\&quot;#,##0.00"/>
    <numFmt numFmtId="211" formatCode="#,##0.0"/>
    <numFmt numFmtId="212" formatCode="0.0"/>
    <numFmt numFmtId="213" formatCode="0.0%"/>
    <numFmt numFmtId="214" formatCode="0.0000"/>
    <numFmt numFmtId="215" formatCode="0.000"/>
    <numFmt numFmtId="216" formatCode="0.00000"/>
    <numFmt numFmtId="217" formatCode="0.000000"/>
    <numFmt numFmtId="218" formatCode="_-&quot;$&quot;* #,##0_-;\-&quot;$&quot;* #,##0_-;_-&quot;$&quot;* &quot;-&quot;_-;_-@_-"/>
    <numFmt numFmtId="219" formatCode="0.00_);\(0.00\)"/>
    <numFmt numFmtId="220" formatCode="0.0000000"/>
    <numFmt numFmtId="221" formatCode="0.00000000"/>
    <numFmt numFmtId="222" formatCode="0.000_);\(0.000\)"/>
    <numFmt numFmtId="223" formatCode="&quot;Yes&quot;;&quot;Yes&quot;;&quot;No&quot;"/>
    <numFmt numFmtId="224" formatCode="&quot;True&quot;;&quot;True&quot;;&quot;False&quot;"/>
    <numFmt numFmtId="225" formatCode="&quot;On&quot;;&quot;On&quot;;&quot;Off&quot;"/>
    <numFmt numFmtId="226" formatCode="[$€-2]\ #,##0.00_);[Red]\([$€-2]\ #,##0.00\)"/>
  </numFmts>
  <fonts count="26">
    <font>
      <sz val="10"/>
      <name val="Arial"/>
      <family val="0"/>
    </font>
    <font>
      <u val="single"/>
      <sz val="10"/>
      <color indexed="36"/>
      <name val="Arial"/>
      <family val="0"/>
    </font>
    <font>
      <u val="single"/>
      <sz val="10"/>
      <color indexed="12"/>
      <name val="Arial"/>
      <family val="0"/>
    </font>
    <font>
      <b/>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name val="Arial"/>
      <family val="2"/>
    </font>
    <font>
      <b/>
      <sz val="10"/>
      <name val="Arial"/>
      <family val="2"/>
    </font>
    <font>
      <b/>
      <sz val="18"/>
      <name val="Arial"/>
      <family val="2"/>
    </font>
    <font>
      <sz val="14"/>
      <name val="Arial"/>
      <family val="2"/>
    </font>
    <font>
      <b/>
      <sz val="20"/>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9" borderId="0" applyNumberFormat="0" applyBorder="0" applyAlignment="0" applyProtection="0"/>
    <xf numFmtId="0" fontId="9" fillId="3" borderId="0" applyNumberFormat="0" applyBorder="0" applyAlignment="0" applyProtection="0"/>
    <xf numFmtId="0" fontId="13"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 fillId="0" borderId="0" applyNumberFormat="0" applyFill="0" applyBorder="0" applyAlignment="0" applyProtection="0"/>
    <xf numFmtId="0" fontId="8" fillId="4" borderId="0" applyNumberFormat="0" applyBorder="0" applyAlignment="0" applyProtection="0"/>
    <xf numFmtId="0" fontId="5" fillId="0" borderId="3" applyNumberFormat="0" applyFill="0" applyAlignment="0" applyProtection="0"/>
    <xf numFmtId="0" fontId="6" fillId="0" borderId="4" applyNumberFormat="0" applyFill="0" applyAlignment="0" applyProtection="0"/>
    <xf numFmtId="0" fontId="7" fillId="0" borderId="5" applyNumberFormat="0" applyFill="0" applyAlignment="0" applyProtection="0"/>
    <xf numFmtId="0" fontId="7" fillId="0" borderId="0" applyNumberFormat="0" applyFill="0" applyBorder="0" applyAlignment="0" applyProtection="0"/>
    <xf numFmtId="0" fontId="2" fillId="0" borderId="0" applyNumberFormat="0" applyFill="0" applyBorder="0" applyAlignment="0" applyProtection="0"/>
    <xf numFmtId="0" fontId="11" fillId="7" borderId="1" applyNumberFormat="0" applyAlignment="0" applyProtection="0"/>
    <xf numFmtId="0" fontId="14" fillId="0" borderId="6" applyNumberFormat="0" applyFill="0" applyAlignment="0" applyProtection="0"/>
    <xf numFmtId="0" fontId="10" fillId="22" borderId="0" applyNumberFormat="0" applyBorder="0" applyAlignment="0" applyProtection="0"/>
    <xf numFmtId="0" fontId="0" fillId="23" borderId="7" applyNumberFormat="0" applyFont="0" applyAlignment="0" applyProtection="0"/>
    <xf numFmtId="0" fontId="12" fillId="20" borderId="8" applyNumberFormat="0" applyAlignment="0" applyProtection="0"/>
    <xf numFmtId="9" fontId="0" fillId="0" borderId="0" applyFont="0" applyFill="0" applyBorder="0" applyAlignment="0" applyProtection="0"/>
    <xf numFmtId="0" fontId="4" fillId="0" borderId="0" applyNumberFormat="0" applyFill="0" applyBorder="0" applyAlignment="0" applyProtection="0"/>
    <xf numFmtId="0" fontId="18" fillId="0" borderId="9" applyNumberFormat="0" applyFill="0" applyAlignment="0" applyProtection="0"/>
    <xf numFmtId="0" fontId="16" fillId="0" borderId="0" applyNumberFormat="0" applyFill="0" applyBorder="0" applyAlignment="0" applyProtection="0"/>
  </cellStyleXfs>
  <cellXfs count="114">
    <xf numFmtId="0" fontId="0" fillId="0" borderId="0" xfId="0" applyAlignment="1">
      <alignment/>
    </xf>
    <xf numFmtId="0" fontId="21" fillId="0" borderId="10" xfId="0" applyFont="1" applyFill="1" applyBorder="1" applyAlignment="1">
      <alignment horizontal="center" vertical="top" wrapText="1"/>
    </xf>
    <xf numFmtId="0" fontId="21" fillId="0" borderId="10" xfId="0" applyFont="1" applyFill="1" applyBorder="1" applyAlignment="1">
      <alignment vertical="top" wrapText="1"/>
    </xf>
    <xf numFmtId="0" fontId="21" fillId="0" borderId="10" xfId="0" applyFont="1" applyFill="1" applyBorder="1" applyAlignment="1" quotePrefix="1">
      <alignment horizontal="center" vertical="top" wrapText="1"/>
    </xf>
    <xf numFmtId="0" fontId="21" fillId="0" borderId="10" xfId="0" applyNumberFormat="1" applyFont="1" applyFill="1" applyBorder="1" applyAlignment="1">
      <alignment horizontal="center" vertical="top" wrapText="1"/>
    </xf>
    <xf numFmtId="0" fontId="21" fillId="0" borderId="0" xfId="0" applyFont="1" applyFill="1" applyAlignment="1">
      <alignment vertical="top" wrapText="1"/>
    </xf>
    <xf numFmtId="0" fontId="3" fillId="0" borderId="10" xfId="0" applyFont="1" applyFill="1" applyBorder="1" applyAlignment="1">
      <alignment horizontal="center" vertical="top" wrapText="1"/>
    </xf>
    <xf numFmtId="0" fontId="3" fillId="0" borderId="10" xfId="0" applyFont="1" applyFill="1" applyBorder="1" applyAlignment="1">
      <alignment vertical="top" wrapText="1"/>
    </xf>
    <xf numFmtId="0" fontId="3" fillId="0" borderId="0" xfId="0" applyFont="1" applyFill="1" applyAlignment="1">
      <alignment vertical="top" wrapText="1"/>
    </xf>
    <xf numFmtId="0" fontId="21" fillId="0" borderId="0" xfId="0" applyFont="1" applyFill="1" applyBorder="1" applyAlignment="1">
      <alignment horizontal="center" vertical="top"/>
    </xf>
    <xf numFmtId="0" fontId="3" fillId="0" borderId="10" xfId="0" applyFont="1" applyFill="1" applyBorder="1" applyAlignment="1">
      <alignment vertical="top"/>
    </xf>
    <xf numFmtId="0" fontId="3" fillId="0" borderId="10" xfId="0" applyFont="1" applyFill="1" applyBorder="1" applyAlignment="1">
      <alignment horizontal="center" vertical="top"/>
    </xf>
    <xf numFmtId="0" fontId="3" fillId="0" borderId="0" xfId="0" applyFont="1" applyFill="1" applyBorder="1" applyAlignment="1">
      <alignment vertical="top"/>
    </xf>
    <xf numFmtId="0" fontId="21" fillId="0" borderId="0" xfId="0" applyFont="1" applyFill="1" applyBorder="1" applyAlignment="1">
      <alignment vertical="top" wrapText="1"/>
    </xf>
    <xf numFmtId="0" fontId="21" fillId="0" borderId="0" xfId="0" applyFont="1" applyFill="1" applyBorder="1" applyAlignment="1">
      <alignment vertical="top"/>
    </xf>
    <xf numFmtId="0" fontId="22" fillId="0" borderId="10" xfId="0" applyFont="1" applyFill="1" applyBorder="1" applyAlignment="1">
      <alignment horizontal="center" vertical="top" wrapText="1"/>
    </xf>
    <xf numFmtId="0" fontId="21" fillId="0" borderId="10" xfId="0" applyFont="1" applyFill="1" applyBorder="1" applyAlignment="1">
      <alignment horizontal="center" vertical="top" wrapText="1"/>
    </xf>
    <xf numFmtId="0" fontId="24"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21" fillId="0" borderId="10" xfId="0" applyFont="1" applyFill="1" applyBorder="1" applyAlignment="1">
      <alignment horizontal="center" vertical="top"/>
    </xf>
    <xf numFmtId="0" fontId="21" fillId="0" borderId="11" xfId="0" applyFont="1" applyFill="1" applyBorder="1" applyAlignment="1">
      <alignment horizontal="center" vertical="top"/>
    </xf>
    <xf numFmtId="0" fontId="21" fillId="0" borderId="12" xfId="0" applyFont="1" applyFill="1" applyBorder="1" applyAlignment="1">
      <alignment horizontal="center" vertical="top"/>
    </xf>
    <xf numFmtId="0" fontId="3" fillId="0" borderId="13" xfId="0" applyFont="1" applyFill="1" applyBorder="1" applyAlignment="1">
      <alignment vertical="top"/>
    </xf>
    <xf numFmtId="0" fontId="21" fillId="0" borderId="10" xfId="0" applyFont="1" applyFill="1" applyBorder="1" applyAlignment="1">
      <alignment vertical="top" wrapText="1"/>
    </xf>
    <xf numFmtId="0" fontId="21" fillId="0" borderId="10" xfId="0" applyFont="1" applyFill="1" applyBorder="1" applyAlignment="1">
      <alignment horizontal="center" vertical="top"/>
    </xf>
    <xf numFmtId="0" fontId="0" fillId="0" borderId="10" xfId="0" applyFont="1" applyFill="1" applyBorder="1" applyAlignment="1">
      <alignment horizontal="center" vertical="top" wrapText="1"/>
    </xf>
    <xf numFmtId="0" fontId="21" fillId="0" borderId="0" xfId="0" applyFont="1" applyFill="1" applyBorder="1" applyAlignment="1">
      <alignment horizontal="left" vertical="top" wrapText="1"/>
    </xf>
    <xf numFmtId="0" fontId="21" fillId="0" borderId="0" xfId="0" applyFont="1" applyFill="1" applyBorder="1" applyAlignment="1" quotePrefix="1">
      <alignment horizontal="center" vertical="top"/>
    </xf>
    <xf numFmtId="0" fontId="21" fillId="0" borderId="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0" xfId="0" applyFont="1" applyFill="1" applyBorder="1" applyAlignment="1">
      <alignment vertical="top" wrapText="1"/>
    </xf>
    <xf numFmtId="0" fontId="0"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quotePrefix="1">
      <alignment horizontal="center" vertical="top" wrapText="1"/>
    </xf>
    <xf numFmtId="0" fontId="25" fillId="0" borderId="10" xfId="0" applyFont="1" applyFill="1" applyBorder="1" applyAlignment="1">
      <alignment horizontal="center" vertical="top" wrapText="1"/>
    </xf>
    <xf numFmtId="0" fontId="0" fillId="0" borderId="10" xfId="0" applyFont="1" applyFill="1" applyBorder="1" applyAlignment="1">
      <alignment vertical="top" wrapText="1"/>
    </xf>
    <xf numFmtId="0" fontId="0" fillId="0" borderId="10" xfId="0" applyFont="1" applyFill="1" applyBorder="1" applyAlignment="1" quotePrefix="1">
      <alignment horizontal="center" vertical="top" wrapText="1"/>
    </xf>
    <xf numFmtId="0" fontId="22" fillId="0" borderId="10" xfId="0" applyFont="1" applyFill="1" applyBorder="1" applyAlignment="1">
      <alignment vertical="top" wrapText="1"/>
    </xf>
    <xf numFmtId="0" fontId="22" fillId="0" borderId="10" xfId="0" applyFont="1" applyFill="1" applyBorder="1" applyAlignment="1">
      <alignment horizontal="center" vertical="top" wrapText="1"/>
    </xf>
    <xf numFmtId="0" fontId="22" fillId="0" borderId="0" xfId="0" applyFont="1" applyFill="1" applyBorder="1" applyAlignment="1">
      <alignment vertical="top" wrapText="1"/>
    </xf>
    <xf numFmtId="0" fontId="22" fillId="0" borderId="10" xfId="0" applyFont="1" applyFill="1" applyBorder="1" applyAlignment="1">
      <alignment horizontal="left" vertical="top" wrapText="1"/>
    </xf>
    <xf numFmtId="0" fontId="0" fillId="0" borderId="0" xfId="0" applyFont="1" applyFill="1" applyBorder="1" applyAlignment="1" quotePrefix="1">
      <alignment vertical="top" wrapText="1"/>
    </xf>
    <xf numFmtId="0" fontId="3" fillId="0" borderId="10" xfId="0" applyFont="1" applyFill="1" applyBorder="1" applyAlignment="1">
      <alignment horizontal="center" vertical="top" wrapText="1"/>
    </xf>
    <xf numFmtId="0" fontId="3" fillId="0" borderId="10" xfId="0" applyFont="1" applyFill="1" applyBorder="1" applyAlignment="1" quotePrefix="1">
      <alignment horizontal="center" vertical="top" wrapText="1"/>
    </xf>
    <xf numFmtId="0" fontId="21" fillId="0" borderId="0" xfId="0" applyFont="1" applyFill="1" applyAlignment="1">
      <alignment vertical="top" wrapText="1"/>
    </xf>
    <xf numFmtId="0" fontId="21" fillId="0" borderId="0" xfId="0" applyFont="1" applyFill="1" applyAlignment="1">
      <alignment horizontal="center" vertical="top" wrapText="1"/>
    </xf>
    <xf numFmtId="0" fontId="21" fillId="0" borderId="10" xfId="0" applyFont="1" applyFill="1" applyBorder="1" applyAlignment="1" quotePrefix="1">
      <alignment horizontal="center" vertical="top" wrapText="1"/>
    </xf>
    <xf numFmtId="0" fontId="3" fillId="0" borderId="0" xfId="0" applyFont="1" applyFill="1" applyAlignment="1">
      <alignment horizontal="center" vertical="top" wrapText="1"/>
    </xf>
    <xf numFmtId="0" fontId="21" fillId="0" borderId="0" xfId="0" applyFont="1" applyFill="1" applyBorder="1" applyAlignment="1" quotePrefix="1">
      <alignment horizontal="center" vertical="top" wrapText="1"/>
    </xf>
    <xf numFmtId="0" fontId="21" fillId="0" borderId="0" xfId="0" applyFont="1" applyFill="1" applyAlignment="1">
      <alignment horizontal="left" vertical="top" wrapText="1"/>
    </xf>
    <xf numFmtId="0" fontId="21" fillId="0" borderId="0" xfId="0" applyFont="1" applyFill="1" applyAlignment="1" quotePrefix="1">
      <alignment horizontal="center" vertical="top" wrapText="1"/>
    </xf>
    <xf numFmtId="0" fontId="21" fillId="0" borderId="0" xfId="0" applyFont="1" applyFill="1" applyAlignment="1" quotePrefix="1">
      <alignment horizontal="left" vertical="top" wrapText="1"/>
    </xf>
    <xf numFmtId="0" fontId="21" fillId="0" borderId="0" xfId="0" applyFont="1" applyFill="1" applyAlignment="1" quotePrefix="1">
      <alignment vertical="top" wrapText="1"/>
    </xf>
    <xf numFmtId="0" fontId="21" fillId="0" borderId="10" xfId="0" applyFont="1" applyFill="1" applyBorder="1" applyAlignment="1">
      <alignment vertical="top"/>
    </xf>
    <xf numFmtId="0" fontId="21" fillId="0" borderId="10" xfId="0" applyFont="1" applyFill="1" applyBorder="1" applyAlignment="1" quotePrefix="1">
      <alignment horizontal="center" vertical="top"/>
    </xf>
    <xf numFmtId="0" fontId="0" fillId="0" borderId="0" xfId="0" applyFont="1" applyFill="1" applyBorder="1" applyAlignment="1">
      <alignment horizontal="center" vertical="top"/>
    </xf>
    <xf numFmtId="0" fontId="0" fillId="0" borderId="0" xfId="0" applyFont="1" applyFill="1" applyBorder="1" applyAlignment="1">
      <alignment vertical="top"/>
    </xf>
    <xf numFmtId="0" fontId="0" fillId="0" borderId="10" xfId="0" applyFont="1" applyFill="1" applyBorder="1" applyAlignment="1">
      <alignment horizontal="center" vertical="top"/>
    </xf>
    <xf numFmtId="0" fontId="0" fillId="0" borderId="10" xfId="0" applyFont="1" applyFill="1" applyBorder="1" applyAlignment="1">
      <alignment vertical="top"/>
    </xf>
    <xf numFmtId="0" fontId="0" fillId="0" borderId="10" xfId="0" applyFont="1" applyFill="1" applyBorder="1" applyAlignment="1">
      <alignment horizontal="center" vertical="top"/>
    </xf>
    <xf numFmtId="0" fontId="22" fillId="0" borderId="10" xfId="0" applyFont="1" applyFill="1" applyBorder="1" applyAlignment="1">
      <alignment vertical="top"/>
    </xf>
    <xf numFmtId="0" fontId="22" fillId="0" borderId="10" xfId="0" applyFont="1" applyFill="1" applyBorder="1" applyAlignment="1">
      <alignment horizontal="center" vertical="top"/>
    </xf>
    <xf numFmtId="0" fontId="22" fillId="0" borderId="10" xfId="0" applyFont="1" applyFill="1" applyBorder="1" applyAlignment="1">
      <alignment horizontal="center" vertical="top"/>
    </xf>
    <xf numFmtId="0" fontId="22" fillId="0" borderId="0" xfId="0" applyFont="1" applyFill="1" applyBorder="1" applyAlignment="1">
      <alignment vertical="top"/>
    </xf>
    <xf numFmtId="0" fontId="0" fillId="0" borderId="0" xfId="0" applyFont="1" applyFill="1" applyBorder="1" applyAlignment="1" quotePrefix="1">
      <alignment horizontal="center" vertical="top" wrapText="1"/>
    </xf>
    <xf numFmtId="0" fontId="21" fillId="0" borderId="0" xfId="0" applyFont="1" applyFill="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21" fillId="0" borderId="0" xfId="0" applyFont="1" applyFill="1" applyBorder="1" applyAlignment="1">
      <alignment horizontal="center" vertical="top"/>
    </xf>
    <xf numFmtId="0" fontId="21" fillId="0" borderId="0" xfId="0" applyFont="1" applyFill="1" applyBorder="1" applyAlignment="1">
      <alignment horizontal="left" vertical="top"/>
    </xf>
    <xf numFmtId="0" fontId="21" fillId="0" borderId="0" xfId="0" applyFont="1" applyFill="1" applyBorder="1" applyAlignment="1">
      <alignment horizontal="center" vertical="top" wrapText="1"/>
    </xf>
    <xf numFmtId="0" fontId="21" fillId="0" borderId="10" xfId="0" applyFont="1" applyFill="1" applyBorder="1" applyAlignment="1">
      <alignment horizontal="left" vertical="top"/>
    </xf>
    <xf numFmtId="0" fontId="21" fillId="0" borderId="14" xfId="0" applyFont="1" applyFill="1" applyBorder="1" applyAlignment="1">
      <alignment horizontal="left" vertical="top"/>
    </xf>
    <xf numFmtId="0" fontId="21" fillId="0" borderId="15" xfId="0" applyFont="1" applyFill="1" applyBorder="1" applyAlignment="1">
      <alignment horizontal="center" vertical="top" wrapText="1"/>
    </xf>
    <xf numFmtId="0" fontId="21" fillId="0" borderId="16" xfId="0" applyFont="1" applyFill="1" applyBorder="1" applyAlignment="1">
      <alignment horizontal="center" vertical="top" wrapText="1"/>
    </xf>
    <xf numFmtId="0" fontId="21" fillId="0" borderId="17" xfId="0" applyFont="1" applyFill="1" applyBorder="1" applyAlignment="1">
      <alignment horizontal="center" vertical="top" wrapText="1"/>
    </xf>
    <xf numFmtId="0" fontId="21" fillId="0" borderId="18" xfId="0" applyFont="1" applyFill="1" applyBorder="1" applyAlignment="1">
      <alignment horizontal="center" vertical="top" wrapText="1"/>
    </xf>
    <xf numFmtId="0" fontId="21" fillId="0" borderId="19" xfId="0" applyFont="1" applyFill="1" applyBorder="1" applyAlignment="1">
      <alignment horizontal="center" vertical="top" wrapText="1"/>
    </xf>
    <xf numFmtId="0" fontId="21" fillId="0" borderId="20" xfId="0" applyFont="1" applyFill="1" applyBorder="1" applyAlignment="1">
      <alignment horizontal="center" vertical="top" wrapText="1"/>
    </xf>
    <xf numFmtId="0" fontId="0" fillId="0" borderId="10" xfId="0" applyFont="1" applyFill="1" applyBorder="1" applyAlignment="1">
      <alignment horizontal="left" vertical="top" wrapText="1"/>
    </xf>
    <xf numFmtId="0" fontId="22" fillId="0" borderId="10" xfId="0" applyFont="1" applyFill="1" applyBorder="1" applyAlignment="1">
      <alignment horizontal="center" vertical="top" wrapText="1"/>
    </xf>
    <xf numFmtId="0" fontId="0" fillId="0" borderId="0" xfId="0" applyFont="1" applyFill="1" applyBorder="1" applyAlignment="1">
      <alignment horizontal="left" vertical="top" wrapText="1"/>
    </xf>
    <xf numFmtId="0" fontId="0" fillId="0" borderId="10"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8" xfId="0" applyFont="1" applyFill="1" applyBorder="1" applyAlignment="1">
      <alignment horizontal="center" vertical="top" wrapText="1"/>
    </xf>
    <xf numFmtId="0" fontId="0" fillId="0" borderId="19" xfId="0" applyFont="1" applyFill="1" applyBorder="1" applyAlignment="1">
      <alignment horizontal="center" vertical="top" wrapText="1"/>
    </xf>
    <xf numFmtId="0" fontId="0" fillId="0" borderId="20" xfId="0" applyFont="1" applyFill="1" applyBorder="1" applyAlignment="1">
      <alignment horizontal="center" vertical="top" wrapText="1"/>
    </xf>
    <xf numFmtId="0" fontId="22" fillId="0" borderId="10" xfId="0" applyFont="1" applyFill="1" applyBorder="1" applyAlignment="1">
      <alignment horizontal="left" vertical="top" wrapText="1"/>
    </xf>
    <xf numFmtId="0" fontId="21" fillId="0" borderId="10" xfId="0" applyFont="1" applyFill="1" applyBorder="1" applyAlignment="1">
      <alignment horizontal="center" vertical="top" wrapText="1"/>
    </xf>
    <xf numFmtId="0" fontId="21" fillId="0" borderId="21" xfId="0" applyFont="1" applyFill="1" applyBorder="1" applyAlignment="1">
      <alignment horizontal="left" vertical="top" wrapText="1"/>
    </xf>
    <xf numFmtId="0" fontId="21" fillId="0" borderId="0" xfId="0" applyFont="1" applyFill="1" applyBorder="1" applyAlignment="1">
      <alignment horizontal="left" vertical="top" wrapText="1"/>
    </xf>
    <xf numFmtId="0" fontId="21" fillId="0" borderId="0" xfId="0" applyFont="1" applyFill="1" applyAlignment="1">
      <alignment horizontal="left" vertical="top" wrapText="1"/>
    </xf>
    <xf numFmtId="0" fontId="3" fillId="0" borderId="10" xfId="0" applyFont="1" applyFill="1" applyBorder="1" applyAlignment="1">
      <alignment horizontal="center" vertical="top" wrapText="1"/>
    </xf>
    <xf numFmtId="0" fontId="21" fillId="0" borderId="22" xfId="0" applyFont="1" applyFill="1" applyBorder="1" applyAlignment="1">
      <alignment horizontal="left" vertical="top" wrapText="1"/>
    </xf>
    <xf numFmtId="0" fontId="21" fillId="0" borderId="0" xfId="0" applyFont="1" applyFill="1" applyAlignment="1">
      <alignment horizontal="center" vertical="top" wrapText="1"/>
    </xf>
    <xf numFmtId="0" fontId="21" fillId="0" borderId="0" xfId="0" applyFont="1" applyFill="1" applyBorder="1" applyAlignment="1" quotePrefix="1">
      <alignment horizontal="left" vertical="top" wrapText="1"/>
    </xf>
    <xf numFmtId="0" fontId="23" fillId="0" borderId="10" xfId="0" applyFont="1" applyFill="1" applyBorder="1" applyAlignment="1">
      <alignment horizontal="center" vertical="top" wrapText="1"/>
    </xf>
    <xf numFmtId="0" fontId="0" fillId="0" borderId="0" xfId="0" applyFont="1" applyFill="1" applyBorder="1" applyAlignment="1">
      <alignment horizontal="left" vertical="top"/>
    </xf>
    <xf numFmtId="0" fontId="21" fillId="0" borderId="23" xfId="0" applyFont="1" applyFill="1" applyBorder="1" applyAlignment="1">
      <alignment horizontal="center" vertical="top" wrapText="1"/>
    </xf>
    <xf numFmtId="0" fontId="21" fillId="0" borderId="22" xfId="0" applyFont="1" applyFill="1" applyBorder="1" applyAlignment="1">
      <alignment horizontal="center" vertical="top" wrapText="1"/>
    </xf>
    <xf numFmtId="0" fontId="21" fillId="0" borderId="24" xfId="0" applyFont="1" applyFill="1" applyBorder="1" applyAlignment="1">
      <alignment horizontal="center" vertical="top" wrapText="1"/>
    </xf>
    <xf numFmtId="0" fontId="21" fillId="0" borderId="25" xfId="0" applyFont="1" applyFill="1" applyBorder="1" applyAlignment="1">
      <alignment horizontal="center" vertical="top" wrapText="1"/>
    </xf>
    <xf numFmtId="0" fontId="21" fillId="0" borderId="26" xfId="0" applyFont="1" applyFill="1" applyBorder="1" applyAlignment="1">
      <alignment horizontal="center" vertical="top" wrapText="1"/>
    </xf>
    <xf numFmtId="0" fontId="21" fillId="0" borderId="27" xfId="0" applyFont="1" applyFill="1" applyBorder="1" applyAlignment="1">
      <alignment horizontal="center" vertical="top" wrapText="1"/>
    </xf>
    <xf numFmtId="0" fontId="21" fillId="0" borderId="21" xfId="0" applyFont="1" applyFill="1" applyBorder="1" applyAlignment="1">
      <alignment horizontal="center" vertical="top" wrapText="1"/>
    </xf>
    <xf numFmtId="0" fontId="21" fillId="0" borderId="28" xfId="0" applyFont="1" applyFill="1" applyBorder="1" applyAlignment="1">
      <alignment horizontal="center" vertical="top" wrapText="1"/>
    </xf>
    <xf numFmtId="0" fontId="3" fillId="0" borderId="29" xfId="0" applyFont="1" applyFill="1" applyBorder="1" applyAlignment="1">
      <alignment horizontal="center" vertical="top"/>
    </xf>
    <xf numFmtId="0" fontId="22" fillId="0" borderId="29" xfId="0" applyFont="1" applyFill="1" applyBorder="1" applyAlignment="1">
      <alignment horizontal="center" vertical="top" wrapText="1"/>
    </xf>
    <xf numFmtId="0" fontId="22" fillId="0" borderId="30" xfId="0" applyFont="1" applyFill="1" applyBorder="1" applyAlignment="1">
      <alignment horizontal="center" vertical="top" wrapText="1"/>
    </xf>
    <xf numFmtId="0" fontId="21" fillId="0" borderId="31" xfId="0" applyFont="1" applyFill="1" applyBorder="1" applyAlignment="1">
      <alignment horizontal="left" vertical="top"/>
    </xf>
    <xf numFmtId="0" fontId="21" fillId="0" borderId="32" xfId="0" applyFont="1" applyFill="1" applyBorder="1" applyAlignment="1">
      <alignment horizontal="left" vertical="top"/>
    </xf>
    <xf numFmtId="0" fontId="0" fillId="0" borderId="0" xfId="0" applyFont="1" applyFill="1" applyBorder="1" applyAlignment="1">
      <alignment horizontal="center" vertical="top"/>
    </xf>
    <xf numFmtId="0" fontId="0" fillId="0" borderId="0" xfId="0" applyFont="1" applyFill="1" applyBorder="1" applyAlignment="1" quotePrefix="1">
      <alignment horizontal="center"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C000"/>
  </sheetPr>
  <dimension ref="A1:Z64"/>
  <sheetViews>
    <sheetView showZeros="0" tabSelected="1" view="pageBreakPreview" zoomScale="75" zoomScaleSheetLayoutView="75" zoomScalePageLayoutView="0" workbookViewId="0" topLeftCell="A1">
      <selection activeCell="AA1" sqref="AA1:AJ16384"/>
    </sheetView>
  </sheetViews>
  <sheetFormatPr defaultColWidth="9.140625" defaultRowHeight="12.75"/>
  <cols>
    <col min="1" max="1" width="6.140625" style="19" customWidth="1"/>
    <col min="2" max="2" width="24.8515625" style="19" customWidth="1"/>
    <col min="3" max="5" width="8.421875" style="19" customWidth="1"/>
    <col min="6" max="6" width="7.28125" style="19" customWidth="1"/>
    <col min="7" max="7" width="6.28125" style="18" customWidth="1"/>
    <col min="8" max="8" width="11.7109375" style="18" customWidth="1"/>
    <col min="9" max="11" width="7.140625" style="18" customWidth="1"/>
    <col min="12" max="14" width="6.8515625" style="19" customWidth="1"/>
    <col min="15" max="15" width="7.28125" style="19" customWidth="1"/>
    <col min="16" max="16" width="8.28125" style="19" customWidth="1"/>
    <col min="17" max="17" width="6.57421875" style="19" customWidth="1"/>
    <col min="18" max="18" width="7.28125" style="19" customWidth="1"/>
    <col min="19" max="19" width="10.28125" style="19" customWidth="1"/>
    <col min="20" max="20" width="6.7109375" style="19" customWidth="1"/>
    <col min="21" max="21" width="11.8515625" style="19" customWidth="1"/>
    <col min="22" max="22" width="14.00390625" style="19" customWidth="1"/>
    <col min="23" max="23" width="13.28125" style="19" customWidth="1"/>
    <col min="24" max="24" width="6.421875" style="19" customWidth="1"/>
    <col min="25" max="25" width="8.57421875" style="19" customWidth="1"/>
    <col min="26" max="26" width="7.421875" style="19" customWidth="1"/>
    <col min="27" max="16384" width="9.140625" style="19" customWidth="1"/>
  </cols>
  <sheetData>
    <row r="1" spans="1:26" ht="19.5" customHeight="1">
      <c r="A1" s="82" t="s">
        <v>218</v>
      </c>
      <c r="B1" s="82"/>
      <c r="C1" s="82"/>
      <c r="D1" s="82"/>
      <c r="E1" s="82"/>
      <c r="F1" s="82"/>
      <c r="G1" s="82"/>
      <c r="H1" s="82"/>
      <c r="I1" s="82"/>
      <c r="J1" s="82"/>
      <c r="K1" s="82"/>
      <c r="L1" s="82"/>
      <c r="M1" s="82"/>
      <c r="N1" s="82"/>
      <c r="O1" s="82"/>
      <c r="P1" s="82"/>
      <c r="Q1" s="82"/>
      <c r="R1" s="82"/>
      <c r="S1" s="82"/>
      <c r="T1" s="82"/>
      <c r="U1" s="82"/>
      <c r="V1" s="82"/>
      <c r="W1" s="82"/>
      <c r="X1" s="30"/>
      <c r="Y1" s="30"/>
      <c r="Z1" s="30"/>
    </row>
    <row r="2" spans="1:26" ht="32.25" customHeight="1">
      <c r="A2" s="82" t="s">
        <v>223</v>
      </c>
      <c r="B2" s="82"/>
      <c r="C2" s="82"/>
      <c r="D2" s="82"/>
      <c r="E2" s="82"/>
      <c r="F2" s="82"/>
      <c r="G2" s="82"/>
      <c r="H2" s="82"/>
      <c r="I2" s="82"/>
      <c r="J2" s="82"/>
      <c r="K2" s="82"/>
      <c r="L2" s="82"/>
      <c r="M2" s="82"/>
      <c r="N2" s="82"/>
      <c r="O2" s="82"/>
      <c r="P2" s="82"/>
      <c r="Q2" s="82"/>
      <c r="R2" s="82"/>
      <c r="S2" s="82"/>
      <c r="T2" s="82"/>
      <c r="U2" s="82"/>
      <c r="V2" s="82"/>
      <c r="W2" s="82"/>
      <c r="X2" s="82"/>
      <c r="Y2" s="82"/>
      <c r="Z2" s="82"/>
    </row>
    <row r="3" spans="1:26" s="18" customFormat="1" ht="18" customHeight="1">
      <c r="A3" s="83" t="s">
        <v>69</v>
      </c>
      <c r="B3" s="83" t="s">
        <v>1</v>
      </c>
      <c r="C3" s="83" t="s">
        <v>104</v>
      </c>
      <c r="D3" s="83"/>
      <c r="E3" s="83"/>
      <c r="F3" s="83" t="s">
        <v>2</v>
      </c>
      <c r="G3" s="83"/>
      <c r="H3" s="83"/>
      <c r="I3" s="83" t="s">
        <v>105</v>
      </c>
      <c r="J3" s="83"/>
      <c r="K3" s="83"/>
      <c r="L3" s="83" t="s">
        <v>40</v>
      </c>
      <c r="M3" s="83"/>
      <c r="N3" s="83"/>
      <c r="O3" s="83" t="s">
        <v>138</v>
      </c>
      <c r="P3" s="83"/>
      <c r="Q3" s="83"/>
      <c r="R3" s="83" t="s">
        <v>41</v>
      </c>
      <c r="S3" s="83"/>
      <c r="T3" s="83"/>
      <c r="U3" s="83" t="s">
        <v>177</v>
      </c>
      <c r="V3" s="83" t="s">
        <v>178</v>
      </c>
      <c r="W3" s="83" t="s">
        <v>179</v>
      </c>
      <c r="X3" s="83" t="s">
        <v>112</v>
      </c>
      <c r="Y3" s="85" t="s">
        <v>175</v>
      </c>
      <c r="Z3" s="83" t="s">
        <v>174</v>
      </c>
    </row>
    <row r="4" spans="1:26" s="18" customFormat="1" ht="50.25" customHeight="1">
      <c r="A4" s="83"/>
      <c r="B4" s="83"/>
      <c r="C4" s="83"/>
      <c r="D4" s="83"/>
      <c r="E4" s="83"/>
      <c r="F4" s="83"/>
      <c r="G4" s="83"/>
      <c r="H4" s="83"/>
      <c r="I4" s="83"/>
      <c r="J4" s="83"/>
      <c r="K4" s="83"/>
      <c r="L4" s="83"/>
      <c r="M4" s="83"/>
      <c r="N4" s="83"/>
      <c r="O4" s="83"/>
      <c r="P4" s="83"/>
      <c r="Q4" s="83"/>
      <c r="R4" s="83"/>
      <c r="S4" s="83"/>
      <c r="T4" s="83"/>
      <c r="U4" s="83"/>
      <c r="V4" s="83"/>
      <c r="W4" s="83"/>
      <c r="X4" s="83"/>
      <c r="Y4" s="86"/>
      <c r="Z4" s="83"/>
    </row>
    <row r="5" spans="1:26" s="18" customFormat="1" ht="30.75" customHeight="1">
      <c r="A5" s="83"/>
      <c r="B5" s="83"/>
      <c r="C5" s="26" t="s">
        <v>3</v>
      </c>
      <c r="D5" s="26" t="s">
        <v>4</v>
      </c>
      <c r="E5" s="26" t="s">
        <v>5</v>
      </c>
      <c r="F5" s="26" t="s">
        <v>64</v>
      </c>
      <c r="G5" s="26" t="s">
        <v>180</v>
      </c>
      <c r="H5" s="26" t="s">
        <v>65</v>
      </c>
      <c r="I5" s="26" t="s">
        <v>3</v>
      </c>
      <c r="J5" s="26" t="s">
        <v>4</v>
      </c>
      <c r="K5" s="15" t="s">
        <v>5</v>
      </c>
      <c r="L5" s="26" t="s">
        <v>10</v>
      </c>
      <c r="M5" s="26" t="s">
        <v>42</v>
      </c>
      <c r="N5" s="26" t="s">
        <v>5</v>
      </c>
      <c r="O5" s="26" t="s">
        <v>10</v>
      </c>
      <c r="P5" s="26" t="s">
        <v>43</v>
      </c>
      <c r="Q5" s="15" t="s">
        <v>5</v>
      </c>
      <c r="R5" s="26" t="s">
        <v>10</v>
      </c>
      <c r="S5" s="26" t="s">
        <v>44</v>
      </c>
      <c r="T5" s="15" t="s">
        <v>5</v>
      </c>
      <c r="U5" s="83"/>
      <c r="V5" s="83"/>
      <c r="W5" s="83"/>
      <c r="X5" s="83"/>
      <c r="Y5" s="87"/>
      <c r="Z5" s="83"/>
    </row>
    <row r="6" spans="1:26" ht="18" customHeight="1">
      <c r="A6" s="32">
        <v>1</v>
      </c>
      <c r="B6" s="33" t="s">
        <v>19</v>
      </c>
      <c r="C6" s="26">
        <v>0</v>
      </c>
      <c r="D6" s="26">
        <v>1</v>
      </c>
      <c r="E6" s="32">
        <f>SUM(C6:D6)</f>
        <v>1</v>
      </c>
      <c r="F6" s="32"/>
      <c r="G6" s="26"/>
      <c r="H6" s="26"/>
      <c r="I6" s="26">
        <f>C6</f>
        <v>0</v>
      </c>
      <c r="J6" s="26">
        <f>D6+F6+G6</f>
        <v>1</v>
      </c>
      <c r="K6" s="32">
        <f>SUM(I6:J6)</f>
        <v>1</v>
      </c>
      <c r="L6" s="26"/>
      <c r="M6" s="26"/>
      <c r="N6" s="32">
        <f>L6+M6</f>
        <v>0</v>
      </c>
      <c r="O6" s="26"/>
      <c r="P6" s="26">
        <v>1</v>
      </c>
      <c r="Q6" s="32">
        <f>O6+P6</f>
        <v>1</v>
      </c>
      <c r="R6" s="34"/>
      <c r="S6" s="26"/>
      <c r="T6" s="32">
        <f>R6+S6</f>
        <v>0</v>
      </c>
      <c r="U6" s="32"/>
      <c r="V6" s="26"/>
      <c r="W6" s="26"/>
      <c r="X6" s="26"/>
      <c r="Y6" s="26"/>
      <c r="Z6" s="26"/>
    </row>
    <row r="7" spans="1:26" ht="18" customHeight="1">
      <c r="A7" s="32">
        <v>2</v>
      </c>
      <c r="B7" s="33" t="s">
        <v>45</v>
      </c>
      <c r="C7" s="26">
        <v>2</v>
      </c>
      <c r="D7" s="26">
        <v>0</v>
      </c>
      <c r="E7" s="32">
        <f aca="true" t="shared" si="0" ref="E7:E22">SUM(C7:D7)</f>
        <v>2</v>
      </c>
      <c r="F7" s="32">
        <v>-1</v>
      </c>
      <c r="G7" s="26">
        <v>1</v>
      </c>
      <c r="H7" s="26" t="s">
        <v>183</v>
      </c>
      <c r="I7" s="26">
        <f aca="true" t="shared" si="1" ref="I7:I22">C7</f>
        <v>2</v>
      </c>
      <c r="J7" s="26">
        <f aca="true" t="shared" si="2" ref="J7:J22">D7+F7+G7</f>
        <v>0</v>
      </c>
      <c r="K7" s="32">
        <f aca="true" t="shared" si="3" ref="K7:K22">SUM(I7:J7)</f>
        <v>2</v>
      </c>
      <c r="L7" s="26"/>
      <c r="M7" s="26"/>
      <c r="N7" s="32">
        <f aca="true" t="shared" si="4" ref="N7:N22">L7+M7</f>
        <v>0</v>
      </c>
      <c r="O7" s="26">
        <f>1-1</f>
        <v>0</v>
      </c>
      <c r="P7" s="34"/>
      <c r="Q7" s="32">
        <f aca="true" t="shared" si="5" ref="Q7:Q22">O7+P7</f>
        <v>0</v>
      </c>
      <c r="R7" s="34"/>
      <c r="S7" s="26"/>
      <c r="T7" s="32">
        <f aca="true" t="shared" si="6" ref="T7:T22">R7+S7</f>
        <v>0</v>
      </c>
      <c r="U7" s="32">
        <f>1</f>
        <v>1</v>
      </c>
      <c r="V7" s="26"/>
      <c r="W7" s="26">
        <v>1</v>
      </c>
      <c r="X7" s="26"/>
      <c r="Y7" s="26"/>
      <c r="Z7" s="26"/>
    </row>
    <row r="8" spans="1:26" ht="18" customHeight="1">
      <c r="A8" s="32">
        <v>3</v>
      </c>
      <c r="B8" s="33" t="s">
        <v>46</v>
      </c>
      <c r="C8" s="26">
        <v>0</v>
      </c>
      <c r="D8" s="26">
        <v>1</v>
      </c>
      <c r="E8" s="32">
        <f t="shared" si="0"/>
        <v>1</v>
      </c>
      <c r="F8" s="32"/>
      <c r="G8" s="26">
        <v>1</v>
      </c>
      <c r="H8" s="26" t="s">
        <v>89</v>
      </c>
      <c r="I8" s="26">
        <f t="shared" si="1"/>
        <v>0</v>
      </c>
      <c r="J8" s="26">
        <f t="shared" si="2"/>
        <v>2</v>
      </c>
      <c r="K8" s="32">
        <f t="shared" si="3"/>
        <v>2</v>
      </c>
      <c r="L8" s="26"/>
      <c r="M8" s="26"/>
      <c r="N8" s="32">
        <f t="shared" si="4"/>
        <v>0</v>
      </c>
      <c r="O8" s="26"/>
      <c r="P8" s="34">
        <v>1</v>
      </c>
      <c r="Q8" s="32">
        <f t="shared" si="5"/>
        <v>1</v>
      </c>
      <c r="R8" s="34"/>
      <c r="S8" s="26"/>
      <c r="T8" s="32">
        <f t="shared" si="6"/>
        <v>0</v>
      </c>
      <c r="U8" s="32"/>
      <c r="V8" s="26"/>
      <c r="W8" s="26"/>
      <c r="X8" s="26">
        <v>1</v>
      </c>
      <c r="Y8" s="26"/>
      <c r="Z8" s="26"/>
    </row>
    <row r="9" spans="1:26" ht="18" customHeight="1">
      <c r="A9" s="32">
        <v>4</v>
      </c>
      <c r="B9" s="33" t="s">
        <v>25</v>
      </c>
      <c r="C9" s="26">
        <v>0</v>
      </c>
      <c r="D9" s="26">
        <v>0</v>
      </c>
      <c r="E9" s="32">
        <f t="shared" si="0"/>
        <v>0</v>
      </c>
      <c r="F9" s="32"/>
      <c r="G9" s="26"/>
      <c r="H9" s="35"/>
      <c r="I9" s="26">
        <f t="shared" si="1"/>
        <v>0</v>
      </c>
      <c r="J9" s="26">
        <f t="shared" si="2"/>
        <v>0</v>
      </c>
      <c r="K9" s="32">
        <f t="shared" si="3"/>
        <v>0</v>
      </c>
      <c r="L9" s="26"/>
      <c r="M9" s="26"/>
      <c r="N9" s="32">
        <f t="shared" si="4"/>
        <v>0</v>
      </c>
      <c r="O9" s="26"/>
      <c r="P9" s="34"/>
      <c r="Q9" s="32">
        <f t="shared" si="5"/>
        <v>0</v>
      </c>
      <c r="R9" s="34"/>
      <c r="S9" s="26"/>
      <c r="T9" s="32">
        <f t="shared" si="6"/>
        <v>0</v>
      </c>
      <c r="U9" s="32"/>
      <c r="V9" s="26"/>
      <c r="W9" s="26"/>
      <c r="X9" s="26"/>
      <c r="Y9" s="26"/>
      <c r="Z9" s="26"/>
    </row>
    <row r="10" spans="1:26" ht="18" customHeight="1">
      <c r="A10" s="32">
        <v>5</v>
      </c>
      <c r="B10" s="33" t="s">
        <v>47</v>
      </c>
      <c r="C10" s="26">
        <v>0</v>
      </c>
      <c r="D10" s="26">
        <v>1</v>
      </c>
      <c r="E10" s="32">
        <f t="shared" si="0"/>
        <v>1</v>
      </c>
      <c r="F10" s="32"/>
      <c r="G10" s="26"/>
      <c r="H10" s="26"/>
      <c r="I10" s="26">
        <f t="shared" si="1"/>
        <v>0</v>
      </c>
      <c r="J10" s="26">
        <f t="shared" si="2"/>
        <v>1</v>
      </c>
      <c r="K10" s="32">
        <f t="shared" si="3"/>
        <v>1</v>
      </c>
      <c r="L10" s="26"/>
      <c r="M10" s="26"/>
      <c r="N10" s="32">
        <f t="shared" si="4"/>
        <v>0</v>
      </c>
      <c r="O10" s="26"/>
      <c r="P10" s="34"/>
      <c r="Q10" s="32">
        <f t="shared" si="5"/>
        <v>0</v>
      </c>
      <c r="R10" s="34"/>
      <c r="S10" s="26">
        <v>1</v>
      </c>
      <c r="T10" s="32">
        <f t="shared" si="6"/>
        <v>1</v>
      </c>
      <c r="U10" s="32"/>
      <c r="V10" s="26"/>
      <c r="W10" s="26"/>
      <c r="X10" s="26"/>
      <c r="Y10" s="26"/>
      <c r="Z10" s="26"/>
    </row>
    <row r="11" spans="1:26" ht="18" customHeight="1">
      <c r="A11" s="32">
        <v>6</v>
      </c>
      <c r="B11" s="33" t="s">
        <v>26</v>
      </c>
      <c r="C11" s="26">
        <v>0</v>
      </c>
      <c r="D11" s="26">
        <v>1</v>
      </c>
      <c r="E11" s="32">
        <f t="shared" si="0"/>
        <v>1</v>
      </c>
      <c r="F11" s="32"/>
      <c r="G11" s="26"/>
      <c r="H11" s="26"/>
      <c r="I11" s="26">
        <f t="shared" si="1"/>
        <v>0</v>
      </c>
      <c r="J11" s="26">
        <f t="shared" si="2"/>
        <v>1</v>
      </c>
      <c r="K11" s="32">
        <f t="shared" si="3"/>
        <v>1</v>
      </c>
      <c r="L11" s="26"/>
      <c r="M11" s="26"/>
      <c r="N11" s="32">
        <f t="shared" si="4"/>
        <v>0</v>
      </c>
      <c r="O11" s="26"/>
      <c r="P11" s="34"/>
      <c r="Q11" s="32">
        <f t="shared" si="5"/>
        <v>0</v>
      </c>
      <c r="R11" s="34">
        <v>1</v>
      </c>
      <c r="S11" s="26"/>
      <c r="T11" s="32">
        <f t="shared" si="6"/>
        <v>1</v>
      </c>
      <c r="U11" s="32"/>
      <c r="V11" s="26"/>
      <c r="W11" s="26"/>
      <c r="X11" s="26"/>
      <c r="Y11" s="26"/>
      <c r="Z11" s="26"/>
    </row>
    <row r="12" spans="1:26" ht="18" customHeight="1">
      <c r="A12" s="32">
        <v>7</v>
      </c>
      <c r="B12" s="33" t="s">
        <v>29</v>
      </c>
      <c r="C12" s="26">
        <v>1</v>
      </c>
      <c r="D12" s="26">
        <v>0</v>
      </c>
      <c r="E12" s="32">
        <f t="shared" si="0"/>
        <v>1</v>
      </c>
      <c r="F12" s="32"/>
      <c r="G12" s="34">
        <v>1</v>
      </c>
      <c r="H12" s="26" t="s">
        <v>81</v>
      </c>
      <c r="I12" s="26">
        <f t="shared" si="1"/>
        <v>1</v>
      </c>
      <c r="J12" s="26">
        <f t="shared" si="2"/>
        <v>1</v>
      </c>
      <c r="K12" s="32">
        <f t="shared" si="3"/>
        <v>2</v>
      </c>
      <c r="L12" s="26"/>
      <c r="M12" s="26"/>
      <c r="N12" s="32">
        <f t="shared" si="4"/>
        <v>0</v>
      </c>
      <c r="O12" s="26"/>
      <c r="P12" s="34"/>
      <c r="Q12" s="32">
        <f t="shared" si="5"/>
        <v>0</v>
      </c>
      <c r="R12" s="34"/>
      <c r="S12" s="26"/>
      <c r="T12" s="32">
        <f t="shared" si="6"/>
        <v>0</v>
      </c>
      <c r="U12" s="32">
        <f>1</f>
        <v>1</v>
      </c>
      <c r="V12" s="26">
        <f>1-1</f>
        <v>0</v>
      </c>
      <c r="W12" s="26">
        <v>1</v>
      </c>
      <c r="X12" s="26"/>
      <c r="Y12" s="26"/>
      <c r="Z12" s="26"/>
    </row>
    <row r="13" spans="1:26" ht="18" customHeight="1">
      <c r="A13" s="32">
        <v>8</v>
      </c>
      <c r="B13" s="33" t="s">
        <v>48</v>
      </c>
      <c r="C13" s="26">
        <v>0</v>
      </c>
      <c r="D13" s="26">
        <v>1</v>
      </c>
      <c r="E13" s="32">
        <f t="shared" si="0"/>
        <v>1</v>
      </c>
      <c r="F13" s="32"/>
      <c r="G13" s="26"/>
      <c r="H13" s="26"/>
      <c r="I13" s="26">
        <f t="shared" si="1"/>
        <v>0</v>
      </c>
      <c r="J13" s="26">
        <f t="shared" si="2"/>
        <v>1</v>
      </c>
      <c r="K13" s="32">
        <f t="shared" si="3"/>
        <v>1</v>
      </c>
      <c r="L13" s="26"/>
      <c r="M13" s="26">
        <v>1</v>
      </c>
      <c r="N13" s="32">
        <f t="shared" si="4"/>
        <v>1</v>
      </c>
      <c r="O13" s="26"/>
      <c r="P13" s="34"/>
      <c r="Q13" s="32">
        <f t="shared" si="5"/>
        <v>0</v>
      </c>
      <c r="R13" s="34"/>
      <c r="S13" s="26"/>
      <c r="T13" s="32">
        <f t="shared" si="6"/>
        <v>0</v>
      </c>
      <c r="U13" s="32"/>
      <c r="V13" s="26"/>
      <c r="W13" s="26"/>
      <c r="X13" s="26"/>
      <c r="Y13" s="26"/>
      <c r="Z13" s="26"/>
    </row>
    <row r="14" spans="1:26" ht="18" customHeight="1">
      <c r="A14" s="32">
        <v>9</v>
      </c>
      <c r="B14" s="33" t="s">
        <v>30</v>
      </c>
      <c r="C14" s="26">
        <v>4</v>
      </c>
      <c r="D14" s="26">
        <v>1</v>
      </c>
      <c r="E14" s="32">
        <f t="shared" si="0"/>
        <v>5</v>
      </c>
      <c r="F14" s="32">
        <v>-1</v>
      </c>
      <c r="G14" s="34">
        <f>1+1</f>
        <v>2</v>
      </c>
      <c r="H14" s="34" t="s">
        <v>217</v>
      </c>
      <c r="I14" s="26">
        <f t="shared" si="1"/>
        <v>4</v>
      </c>
      <c r="J14" s="26">
        <f t="shared" si="2"/>
        <v>2</v>
      </c>
      <c r="K14" s="32">
        <f t="shared" si="3"/>
        <v>6</v>
      </c>
      <c r="L14" s="26">
        <v>2</v>
      </c>
      <c r="M14" s="26"/>
      <c r="N14" s="32">
        <f t="shared" si="4"/>
        <v>2</v>
      </c>
      <c r="O14" s="26"/>
      <c r="P14" s="34"/>
      <c r="Q14" s="32">
        <f t="shared" si="5"/>
        <v>0</v>
      </c>
      <c r="R14" s="34"/>
      <c r="S14" s="26"/>
      <c r="T14" s="32">
        <f t="shared" si="6"/>
        <v>0</v>
      </c>
      <c r="U14" s="32">
        <f>1</f>
        <v>1</v>
      </c>
      <c r="V14" s="26">
        <f>1</f>
        <v>1</v>
      </c>
      <c r="W14" s="26">
        <v>1</v>
      </c>
      <c r="X14" s="26">
        <v>1</v>
      </c>
      <c r="Y14" s="26"/>
      <c r="Z14" s="26">
        <f>1-1</f>
        <v>0</v>
      </c>
    </row>
    <row r="15" spans="1:26" ht="18" customHeight="1">
      <c r="A15" s="32">
        <v>10</v>
      </c>
      <c r="B15" s="33" t="s">
        <v>49</v>
      </c>
      <c r="C15" s="26">
        <v>0</v>
      </c>
      <c r="D15" s="26">
        <v>4</v>
      </c>
      <c r="E15" s="32">
        <f t="shared" si="0"/>
        <v>4</v>
      </c>
      <c r="F15" s="32">
        <v>-1</v>
      </c>
      <c r="G15" s="26"/>
      <c r="H15" s="26" t="s">
        <v>131</v>
      </c>
      <c r="I15" s="26">
        <f t="shared" si="1"/>
        <v>0</v>
      </c>
      <c r="J15" s="26">
        <f t="shared" si="2"/>
        <v>3</v>
      </c>
      <c r="K15" s="32">
        <f t="shared" si="3"/>
        <v>3</v>
      </c>
      <c r="L15" s="26"/>
      <c r="M15" s="26"/>
      <c r="N15" s="32">
        <f t="shared" si="4"/>
        <v>0</v>
      </c>
      <c r="O15" s="26">
        <f>2-1</f>
        <v>1</v>
      </c>
      <c r="P15" s="34"/>
      <c r="Q15" s="32">
        <f t="shared" si="5"/>
        <v>1</v>
      </c>
      <c r="R15" s="34">
        <v>1</v>
      </c>
      <c r="S15" s="26"/>
      <c r="T15" s="32">
        <f t="shared" si="6"/>
        <v>1</v>
      </c>
      <c r="U15" s="32"/>
      <c r="V15" s="26"/>
      <c r="W15" s="26">
        <v>1</v>
      </c>
      <c r="X15" s="26"/>
      <c r="Y15" s="26"/>
      <c r="Z15" s="26"/>
    </row>
    <row r="16" spans="1:26" ht="18" customHeight="1">
      <c r="A16" s="32">
        <v>11</v>
      </c>
      <c r="B16" s="33" t="s">
        <v>50</v>
      </c>
      <c r="C16" s="26">
        <v>0</v>
      </c>
      <c r="D16" s="26">
        <v>1</v>
      </c>
      <c r="E16" s="32">
        <f t="shared" si="0"/>
        <v>1</v>
      </c>
      <c r="F16" s="32"/>
      <c r="G16" s="26"/>
      <c r="H16" s="26"/>
      <c r="I16" s="26">
        <f t="shared" si="1"/>
        <v>0</v>
      </c>
      <c r="J16" s="26">
        <f t="shared" si="2"/>
        <v>1</v>
      </c>
      <c r="K16" s="32">
        <f t="shared" si="3"/>
        <v>1</v>
      </c>
      <c r="L16" s="26"/>
      <c r="M16" s="26"/>
      <c r="N16" s="32">
        <f t="shared" si="4"/>
        <v>0</v>
      </c>
      <c r="O16" s="26"/>
      <c r="P16" s="34">
        <v>1</v>
      </c>
      <c r="Q16" s="32">
        <f t="shared" si="5"/>
        <v>1</v>
      </c>
      <c r="R16" s="34"/>
      <c r="S16" s="26"/>
      <c r="T16" s="32">
        <f t="shared" si="6"/>
        <v>0</v>
      </c>
      <c r="U16" s="32"/>
      <c r="V16" s="26"/>
      <c r="W16" s="26"/>
      <c r="X16" s="26"/>
      <c r="Y16" s="26"/>
      <c r="Z16" s="26"/>
    </row>
    <row r="17" spans="1:26" s="31" customFormat="1" ht="18" customHeight="1">
      <c r="A17" s="32">
        <v>12</v>
      </c>
      <c r="B17" s="36" t="s">
        <v>32</v>
      </c>
      <c r="C17" s="32">
        <v>4</v>
      </c>
      <c r="D17" s="32">
        <v>1</v>
      </c>
      <c r="E17" s="32">
        <f t="shared" si="0"/>
        <v>5</v>
      </c>
      <c r="F17" s="32"/>
      <c r="G17" s="37"/>
      <c r="H17" s="17" t="s">
        <v>80</v>
      </c>
      <c r="I17" s="26">
        <f t="shared" si="1"/>
        <v>4</v>
      </c>
      <c r="J17" s="26">
        <f t="shared" si="2"/>
        <v>1</v>
      </c>
      <c r="K17" s="32">
        <f t="shared" si="3"/>
        <v>5</v>
      </c>
      <c r="L17" s="32"/>
      <c r="M17" s="32"/>
      <c r="N17" s="32">
        <f t="shared" si="4"/>
        <v>0</v>
      </c>
      <c r="O17" s="32">
        <f>1+1</f>
        <v>2</v>
      </c>
      <c r="P17" s="37"/>
      <c r="Q17" s="32">
        <f t="shared" si="5"/>
        <v>2</v>
      </c>
      <c r="R17" s="37"/>
      <c r="S17" s="32"/>
      <c r="T17" s="32">
        <f t="shared" si="6"/>
        <v>0</v>
      </c>
      <c r="U17" s="32"/>
      <c r="V17" s="32">
        <v>1</v>
      </c>
      <c r="W17" s="32">
        <v>1</v>
      </c>
      <c r="X17" s="32"/>
      <c r="Y17" s="32">
        <v>1</v>
      </c>
      <c r="Z17" s="32"/>
    </row>
    <row r="18" spans="1:26" s="31" customFormat="1" ht="18" customHeight="1">
      <c r="A18" s="32">
        <v>13</v>
      </c>
      <c r="B18" s="36" t="s">
        <v>63</v>
      </c>
      <c r="C18" s="32">
        <v>3</v>
      </c>
      <c r="D18" s="32">
        <v>0</v>
      </c>
      <c r="E18" s="32">
        <f t="shared" si="0"/>
        <v>3</v>
      </c>
      <c r="F18" s="32"/>
      <c r="G18" s="32"/>
      <c r="H18" s="32"/>
      <c r="I18" s="26">
        <f t="shared" si="1"/>
        <v>3</v>
      </c>
      <c r="J18" s="26">
        <f t="shared" si="2"/>
        <v>0</v>
      </c>
      <c r="K18" s="32">
        <f t="shared" si="3"/>
        <v>3</v>
      </c>
      <c r="L18" s="32"/>
      <c r="M18" s="32">
        <v>1</v>
      </c>
      <c r="N18" s="32">
        <f t="shared" si="4"/>
        <v>1</v>
      </c>
      <c r="O18" s="32"/>
      <c r="P18" s="37">
        <v>2</v>
      </c>
      <c r="Q18" s="32">
        <f t="shared" si="5"/>
        <v>2</v>
      </c>
      <c r="R18" s="37"/>
      <c r="S18" s="32"/>
      <c r="T18" s="32">
        <f t="shared" si="6"/>
        <v>0</v>
      </c>
      <c r="U18" s="32"/>
      <c r="V18" s="32"/>
      <c r="W18" s="32"/>
      <c r="X18" s="32"/>
      <c r="Y18" s="32"/>
      <c r="Z18" s="32"/>
    </row>
    <row r="19" spans="1:26" ht="18" customHeight="1">
      <c r="A19" s="32">
        <v>14</v>
      </c>
      <c r="B19" s="33" t="s">
        <v>83</v>
      </c>
      <c r="C19" s="26">
        <v>24</v>
      </c>
      <c r="D19" s="26">
        <v>0</v>
      </c>
      <c r="E19" s="32">
        <f t="shared" si="0"/>
        <v>24</v>
      </c>
      <c r="F19" s="32"/>
      <c r="G19" s="34">
        <f>3+4</f>
        <v>7</v>
      </c>
      <c r="H19" s="34" t="s">
        <v>116</v>
      </c>
      <c r="I19" s="26">
        <f t="shared" si="1"/>
        <v>24</v>
      </c>
      <c r="J19" s="26">
        <f t="shared" si="2"/>
        <v>7</v>
      </c>
      <c r="K19" s="32">
        <f t="shared" si="3"/>
        <v>31</v>
      </c>
      <c r="L19" s="26">
        <v>5</v>
      </c>
      <c r="M19" s="26">
        <v>1</v>
      </c>
      <c r="N19" s="32">
        <f t="shared" si="4"/>
        <v>6</v>
      </c>
      <c r="O19" s="26">
        <v>6</v>
      </c>
      <c r="P19" s="34">
        <v>2</v>
      </c>
      <c r="Q19" s="32">
        <f t="shared" si="5"/>
        <v>8</v>
      </c>
      <c r="R19" s="34">
        <v>4</v>
      </c>
      <c r="S19" s="26"/>
      <c r="T19" s="32">
        <f t="shared" si="6"/>
        <v>4</v>
      </c>
      <c r="U19" s="32">
        <f>4</f>
        <v>4</v>
      </c>
      <c r="V19" s="26">
        <f>3</f>
        <v>3</v>
      </c>
      <c r="W19" s="26">
        <v>3</v>
      </c>
      <c r="X19" s="26">
        <v>3</v>
      </c>
      <c r="Y19" s="26"/>
      <c r="Z19" s="26"/>
    </row>
    <row r="20" spans="1:26" ht="18" customHeight="1">
      <c r="A20" s="32">
        <v>15</v>
      </c>
      <c r="B20" s="33" t="s">
        <v>73</v>
      </c>
      <c r="C20" s="26">
        <v>0</v>
      </c>
      <c r="D20" s="26">
        <v>3</v>
      </c>
      <c r="E20" s="32">
        <f t="shared" si="0"/>
        <v>3</v>
      </c>
      <c r="F20" s="32"/>
      <c r="G20" s="26"/>
      <c r="H20" s="26"/>
      <c r="I20" s="26">
        <f t="shared" si="1"/>
        <v>0</v>
      </c>
      <c r="J20" s="26">
        <f t="shared" si="2"/>
        <v>3</v>
      </c>
      <c r="K20" s="32">
        <f t="shared" si="3"/>
        <v>3</v>
      </c>
      <c r="L20" s="26">
        <v>1</v>
      </c>
      <c r="M20" s="26"/>
      <c r="N20" s="32">
        <f t="shared" si="4"/>
        <v>1</v>
      </c>
      <c r="O20" s="26"/>
      <c r="P20" s="26"/>
      <c r="Q20" s="32">
        <f t="shared" si="5"/>
        <v>0</v>
      </c>
      <c r="R20" s="34">
        <v>1</v>
      </c>
      <c r="S20" s="26"/>
      <c r="T20" s="32">
        <f t="shared" si="6"/>
        <v>1</v>
      </c>
      <c r="U20" s="32"/>
      <c r="V20" s="26">
        <v>1</v>
      </c>
      <c r="W20" s="26"/>
      <c r="X20" s="26"/>
      <c r="Y20" s="26"/>
      <c r="Z20" s="26"/>
    </row>
    <row r="21" spans="1:26" ht="18" customHeight="1">
      <c r="A21" s="32">
        <v>16</v>
      </c>
      <c r="B21" s="33" t="s">
        <v>74</v>
      </c>
      <c r="C21" s="26">
        <v>0</v>
      </c>
      <c r="D21" s="26">
        <v>2</v>
      </c>
      <c r="E21" s="32">
        <f t="shared" si="0"/>
        <v>2</v>
      </c>
      <c r="F21" s="32"/>
      <c r="G21" s="26"/>
      <c r="H21" s="26"/>
      <c r="I21" s="26">
        <f t="shared" si="1"/>
        <v>0</v>
      </c>
      <c r="J21" s="26">
        <f t="shared" si="2"/>
        <v>2</v>
      </c>
      <c r="K21" s="32">
        <f t="shared" si="3"/>
        <v>2</v>
      </c>
      <c r="L21" s="26">
        <v>2</v>
      </c>
      <c r="M21" s="26"/>
      <c r="N21" s="32">
        <f t="shared" si="4"/>
        <v>2</v>
      </c>
      <c r="O21" s="26"/>
      <c r="P21" s="26"/>
      <c r="Q21" s="32">
        <f t="shared" si="5"/>
        <v>0</v>
      </c>
      <c r="R21" s="34"/>
      <c r="S21" s="26"/>
      <c r="T21" s="32">
        <f t="shared" si="6"/>
        <v>0</v>
      </c>
      <c r="U21" s="32"/>
      <c r="V21" s="26"/>
      <c r="W21" s="26"/>
      <c r="X21" s="26"/>
      <c r="Y21" s="26"/>
      <c r="Z21" s="26"/>
    </row>
    <row r="22" spans="1:26" ht="18" customHeight="1">
      <c r="A22" s="32">
        <v>17</v>
      </c>
      <c r="B22" s="33" t="s">
        <v>75</v>
      </c>
      <c r="C22" s="26">
        <v>0</v>
      </c>
      <c r="D22" s="26">
        <v>2</v>
      </c>
      <c r="E22" s="32">
        <f t="shared" si="0"/>
        <v>2</v>
      </c>
      <c r="F22" s="32"/>
      <c r="G22" s="26"/>
      <c r="H22" s="26"/>
      <c r="I22" s="26">
        <f t="shared" si="1"/>
        <v>0</v>
      </c>
      <c r="J22" s="26">
        <f t="shared" si="2"/>
        <v>2</v>
      </c>
      <c r="K22" s="32">
        <f t="shared" si="3"/>
        <v>2</v>
      </c>
      <c r="L22" s="26"/>
      <c r="M22" s="26"/>
      <c r="N22" s="32">
        <f t="shared" si="4"/>
        <v>0</v>
      </c>
      <c r="O22" s="26"/>
      <c r="P22" s="26">
        <v>1</v>
      </c>
      <c r="Q22" s="32">
        <f t="shared" si="5"/>
        <v>1</v>
      </c>
      <c r="R22" s="34"/>
      <c r="S22" s="26"/>
      <c r="T22" s="32">
        <f t="shared" si="6"/>
        <v>0</v>
      </c>
      <c r="U22" s="32"/>
      <c r="V22" s="26"/>
      <c r="W22" s="26">
        <v>1</v>
      </c>
      <c r="X22" s="26"/>
      <c r="Y22" s="26"/>
      <c r="Z22" s="26"/>
    </row>
    <row r="23" spans="1:26" s="40" customFormat="1" ht="18" customHeight="1">
      <c r="A23" s="38"/>
      <c r="B23" s="15" t="s">
        <v>36</v>
      </c>
      <c r="C23" s="39">
        <f>SUM(C6:C22)</f>
        <v>38</v>
      </c>
      <c r="D23" s="39">
        <f aca="true" t="shared" si="7" ref="D23:X23">SUM(D6:D22)</f>
        <v>19</v>
      </c>
      <c r="E23" s="39">
        <f t="shared" si="7"/>
        <v>57</v>
      </c>
      <c r="F23" s="39">
        <f t="shared" si="7"/>
        <v>-3</v>
      </c>
      <c r="G23" s="39">
        <f t="shared" si="7"/>
        <v>12</v>
      </c>
      <c r="H23" s="39">
        <f t="shared" si="7"/>
        <v>0</v>
      </c>
      <c r="I23" s="39">
        <f t="shared" si="7"/>
        <v>38</v>
      </c>
      <c r="J23" s="39">
        <f t="shared" si="7"/>
        <v>28</v>
      </c>
      <c r="K23" s="39">
        <f t="shared" si="7"/>
        <v>66</v>
      </c>
      <c r="L23" s="39">
        <f t="shared" si="7"/>
        <v>10</v>
      </c>
      <c r="M23" s="39">
        <f t="shared" si="7"/>
        <v>3</v>
      </c>
      <c r="N23" s="39">
        <f t="shared" si="7"/>
        <v>13</v>
      </c>
      <c r="O23" s="39">
        <f t="shared" si="7"/>
        <v>9</v>
      </c>
      <c r="P23" s="39">
        <f t="shared" si="7"/>
        <v>8</v>
      </c>
      <c r="Q23" s="39">
        <f t="shared" si="7"/>
        <v>17</v>
      </c>
      <c r="R23" s="39">
        <f t="shared" si="7"/>
        <v>7</v>
      </c>
      <c r="S23" s="39">
        <f t="shared" si="7"/>
        <v>1</v>
      </c>
      <c r="T23" s="39">
        <f t="shared" si="7"/>
        <v>8</v>
      </c>
      <c r="U23" s="39">
        <f t="shared" si="7"/>
        <v>7</v>
      </c>
      <c r="V23" s="39">
        <f t="shared" si="7"/>
        <v>6</v>
      </c>
      <c r="W23" s="39">
        <f t="shared" si="7"/>
        <v>9</v>
      </c>
      <c r="X23" s="39">
        <f t="shared" si="7"/>
        <v>5</v>
      </c>
      <c r="Y23" s="39">
        <f>SUM(Y6:Y22)</f>
        <v>1</v>
      </c>
      <c r="Z23" s="39">
        <f>SUM(Z6:Z22)</f>
        <v>0</v>
      </c>
    </row>
    <row r="24" spans="1:26" ht="17.25" customHeight="1">
      <c r="A24" s="82" t="str">
        <f ca="1">CELL("Filename")</f>
        <v>H:\FC-09-10 hum 140909\[Final P&amp;G 090809.xls]CE(Mech.)</v>
      </c>
      <c r="B24" s="82"/>
      <c r="C24" s="82"/>
      <c r="D24" s="82"/>
      <c r="E24" s="82"/>
      <c r="F24" s="82"/>
      <c r="G24" s="82"/>
      <c r="H24" s="82"/>
      <c r="I24" s="82"/>
      <c r="J24" s="82"/>
      <c r="K24" s="82"/>
      <c r="L24" s="82"/>
      <c r="M24" s="82"/>
      <c r="N24" s="82"/>
      <c r="O24" s="82"/>
      <c r="P24" s="82"/>
      <c r="Q24" s="82"/>
      <c r="R24" s="82"/>
      <c r="S24" s="82"/>
      <c r="T24" s="82"/>
      <c r="U24" s="82"/>
      <c r="V24" s="82"/>
      <c r="W24" s="82"/>
      <c r="X24" s="30"/>
      <c r="Y24" s="30"/>
      <c r="Z24" s="30"/>
    </row>
    <row r="25" spans="1:26" ht="16.5" customHeight="1">
      <c r="A25" s="18" t="s">
        <v>37</v>
      </c>
      <c r="B25" s="82"/>
      <c r="C25" s="82"/>
      <c r="D25" s="82"/>
      <c r="E25" s="82"/>
      <c r="F25" s="82"/>
      <c r="G25" s="82"/>
      <c r="H25" s="82"/>
      <c r="I25" s="82"/>
      <c r="J25" s="82"/>
      <c r="K25" s="82"/>
      <c r="L25" s="82"/>
      <c r="M25" s="82"/>
      <c r="N25" s="82"/>
      <c r="O25" s="82"/>
      <c r="P25" s="82"/>
      <c r="Q25" s="82"/>
      <c r="R25" s="82"/>
      <c r="S25" s="82"/>
      <c r="T25" s="82"/>
      <c r="U25" s="82"/>
      <c r="V25" s="82"/>
      <c r="W25" s="82"/>
      <c r="X25" s="30"/>
      <c r="Y25" s="30"/>
      <c r="Z25" s="30"/>
    </row>
    <row r="26" spans="1:26" ht="16.5" customHeight="1">
      <c r="A26" s="18" t="s">
        <v>88</v>
      </c>
      <c r="B26" s="82" t="s">
        <v>140</v>
      </c>
      <c r="C26" s="82"/>
      <c r="D26" s="82"/>
      <c r="E26" s="82"/>
      <c r="F26" s="82"/>
      <c r="G26" s="82"/>
      <c r="H26" s="82"/>
      <c r="I26" s="82"/>
      <c r="J26" s="82"/>
      <c r="K26" s="82"/>
      <c r="L26" s="82"/>
      <c r="M26" s="82"/>
      <c r="N26" s="82"/>
      <c r="O26" s="82"/>
      <c r="P26" s="82"/>
      <c r="Q26" s="82"/>
      <c r="R26" s="82"/>
      <c r="S26" s="82"/>
      <c r="T26" s="82"/>
      <c r="U26" s="82"/>
      <c r="V26" s="82"/>
      <c r="W26" s="82"/>
      <c r="X26" s="82"/>
      <c r="Y26" s="82"/>
      <c r="Z26" s="82"/>
    </row>
    <row r="27" spans="1:26" ht="16.5" customHeight="1">
      <c r="A27" s="18" t="s">
        <v>89</v>
      </c>
      <c r="B27" s="82" t="s">
        <v>184</v>
      </c>
      <c r="C27" s="82"/>
      <c r="D27" s="82"/>
      <c r="E27" s="82"/>
      <c r="F27" s="82"/>
      <c r="G27" s="82"/>
      <c r="H27" s="82"/>
      <c r="I27" s="82"/>
      <c r="J27" s="82"/>
      <c r="K27" s="82"/>
      <c r="L27" s="82"/>
      <c r="M27" s="82"/>
      <c r="N27" s="82"/>
      <c r="O27" s="82"/>
      <c r="P27" s="82"/>
      <c r="Q27" s="82"/>
      <c r="R27" s="82"/>
      <c r="S27" s="82"/>
      <c r="T27" s="82"/>
      <c r="U27" s="82"/>
      <c r="V27" s="82"/>
      <c r="W27" s="82"/>
      <c r="X27" s="82"/>
      <c r="Y27" s="82"/>
      <c r="Z27" s="82"/>
    </row>
    <row r="28" spans="1:26" ht="21" customHeight="1">
      <c r="A28" s="18" t="s">
        <v>131</v>
      </c>
      <c r="B28" s="82" t="s">
        <v>139</v>
      </c>
      <c r="C28" s="82"/>
      <c r="D28" s="82"/>
      <c r="E28" s="82"/>
      <c r="F28" s="82"/>
      <c r="G28" s="82"/>
      <c r="H28" s="82"/>
      <c r="I28" s="82"/>
      <c r="J28" s="82"/>
      <c r="K28" s="82"/>
      <c r="L28" s="82"/>
      <c r="M28" s="82"/>
      <c r="N28" s="82"/>
      <c r="O28" s="82"/>
      <c r="P28" s="82"/>
      <c r="Q28" s="82"/>
      <c r="R28" s="82"/>
      <c r="S28" s="82"/>
      <c r="T28" s="82"/>
      <c r="U28" s="82"/>
      <c r="V28" s="82"/>
      <c r="W28" s="82"/>
      <c r="X28" s="82"/>
      <c r="Y28" s="82"/>
      <c r="Z28" s="82"/>
    </row>
    <row r="29" spans="1:26" ht="22.5" customHeight="1">
      <c r="A29" s="18" t="s">
        <v>81</v>
      </c>
      <c r="B29" s="82" t="s">
        <v>117</v>
      </c>
      <c r="C29" s="82"/>
      <c r="D29" s="82"/>
      <c r="E29" s="82"/>
      <c r="F29" s="82"/>
      <c r="G29" s="82"/>
      <c r="H29" s="82"/>
      <c r="I29" s="82"/>
      <c r="J29" s="82"/>
      <c r="K29" s="82"/>
      <c r="L29" s="82"/>
      <c r="M29" s="82"/>
      <c r="N29" s="82"/>
      <c r="O29" s="82"/>
      <c r="P29" s="82"/>
      <c r="Q29" s="82"/>
      <c r="R29" s="82"/>
      <c r="S29" s="82"/>
      <c r="T29" s="82"/>
      <c r="U29" s="82"/>
      <c r="V29" s="82"/>
      <c r="W29" s="82"/>
      <c r="X29" s="82"/>
      <c r="Y29" s="82"/>
      <c r="Z29" s="82"/>
    </row>
    <row r="30" spans="1:16" ht="15.75" customHeight="1">
      <c r="A30" s="18"/>
      <c r="C30" s="15" t="s">
        <v>69</v>
      </c>
      <c r="D30" s="81" t="s">
        <v>114</v>
      </c>
      <c r="E30" s="81"/>
      <c r="F30" s="81"/>
      <c r="G30" s="81"/>
      <c r="H30" s="81" t="s">
        <v>115</v>
      </c>
      <c r="I30" s="81"/>
      <c r="J30" s="81" t="s">
        <v>118</v>
      </c>
      <c r="K30" s="81"/>
      <c r="L30" s="81"/>
      <c r="M30" s="81"/>
      <c r="N30" s="81"/>
      <c r="O30" s="81"/>
      <c r="P30" s="81"/>
    </row>
    <row r="31" spans="1:16" ht="15.75" customHeight="1">
      <c r="A31" s="18"/>
      <c r="C31" s="26">
        <v>1</v>
      </c>
      <c r="D31" s="80" t="s">
        <v>119</v>
      </c>
      <c r="E31" s="80"/>
      <c r="F31" s="80"/>
      <c r="G31" s="80"/>
      <c r="H31" s="83">
        <v>1</v>
      </c>
      <c r="I31" s="83"/>
      <c r="J31" s="80" t="s">
        <v>120</v>
      </c>
      <c r="K31" s="80"/>
      <c r="L31" s="80"/>
      <c r="M31" s="80"/>
      <c r="N31" s="80"/>
      <c r="O31" s="80"/>
      <c r="P31" s="80"/>
    </row>
    <row r="32" spans="1:16" ht="15.75" customHeight="1">
      <c r="A32" s="18"/>
      <c r="C32" s="26">
        <v>2</v>
      </c>
      <c r="D32" s="80" t="s">
        <v>121</v>
      </c>
      <c r="E32" s="80"/>
      <c r="F32" s="80"/>
      <c r="G32" s="80"/>
      <c r="H32" s="83">
        <v>1</v>
      </c>
      <c r="I32" s="83"/>
      <c r="J32" s="80" t="s">
        <v>122</v>
      </c>
      <c r="K32" s="80"/>
      <c r="L32" s="80"/>
      <c r="M32" s="80"/>
      <c r="N32" s="80"/>
      <c r="O32" s="80"/>
      <c r="P32" s="80"/>
    </row>
    <row r="33" spans="1:16" ht="15.75" customHeight="1">
      <c r="A33" s="18"/>
      <c r="C33" s="26">
        <v>3</v>
      </c>
      <c r="D33" s="80" t="s">
        <v>123</v>
      </c>
      <c r="E33" s="80"/>
      <c r="F33" s="80"/>
      <c r="G33" s="80"/>
      <c r="H33" s="83">
        <v>1</v>
      </c>
      <c r="I33" s="83"/>
      <c r="J33" s="80" t="s">
        <v>149</v>
      </c>
      <c r="K33" s="80"/>
      <c r="L33" s="80"/>
      <c r="M33" s="80"/>
      <c r="N33" s="80"/>
      <c r="O33" s="80"/>
      <c r="P33" s="80"/>
    </row>
    <row r="34" spans="1:16" ht="15.75" customHeight="1">
      <c r="A34" s="18"/>
      <c r="C34" s="26">
        <v>4</v>
      </c>
      <c r="D34" s="80" t="s">
        <v>85</v>
      </c>
      <c r="E34" s="80"/>
      <c r="F34" s="80"/>
      <c r="G34" s="80"/>
      <c r="H34" s="83">
        <v>4</v>
      </c>
      <c r="I34" s="83"/>
      <c r="J34" s="80" t="s">
        <v>124</v>
      </c>
      <c r="K34" s="80"/>
      <c r="L34" s="80"/>
      <c r="M34" s="80"/>
      <c r="N34" s="80"/>
      <c r="O34" s="80"/>
      <c r="P34" s="80"/>
    </row>
    <row r="35" spans="3:16" ht="15.75" customHeight="1">
      <c r="C35" s="26"/>
      <c r="D35" s="88" t="s">
        <v>125</v>
      </c>
      <c r="E35" s="88"/>
      <c r="F35" s="88"/>
      <c r="G35" s="88"/>
      <c r="H35" s="81">
        <v>7</v>
      </c>
      <c r="I35" s="81"/>
      <c r="J35" s="80"/>
      <c r="K35" s="80"/>
      <c r="L35" s="80"/>
      <c r="M35" s="80"/>
      <c r="N35" s="80"/>
      <c r="O35" s="80"/>
      <c r="P35" s="80"/>
    </row>
    <row r="36" spans="1:26" ht="19.5" customHeight="1">
      <c r="A36" s="18" t="s">
        <v>87</v>
      </c>
      <c r="B36" s="82" t="s">
        <v>173</v>
      </c>
      <c r="C36" s="82"/>
      <c r="D36" s="82"/>
      <c r="E36" s="82"/>
      <c r="F36" s="82"/>
      <c r="G36" s="82"/>
      <c r="H36" s="82"/>
      <c r="I36" s="82"/>
      <c r="J36" s="82"/>
      <c r="K36" s="82"/>
      <c r="L36" s="82"/>
      <c r="M36" s="82"/>
      <c r="N36" s="82"/>
      <c r="O36" s="82"/>
      <c r="P36" s="82"/>
      <c r="Q36" s="82"/>
      <c r="R36" s="82"/>
      <c r="S36" s="82"/>
      <c r="T36" s="82"/>
      <c r="U36" s="82"/>
      <c r="V36" s="82"/>
      <c r="W36" s="82"/>
      <c r="X36" s="82"/>
      <c r="Y36" s="82"/>
      <c r="Z36" s="82"/>
    </row>
    <row r="37" spans="1:26" ht="26.25" customHeight="1">
      <c r="A37" s="18" t="s">
        <v>150</v>
      </c>
      <c r="B37" s="82" t="s">
        <v>182</v>
      </c>
      <c r="C37" s="82"/>
      <c r="D37" s="82"/>
      <c r="E37" s="82"/>
      <c r="F37" s="82"/>
      <c r="G37" s="82"/>
      <c r="H37" s="82"/>
      <c r="I37" s="82"/>
      <c r="J37" s="82"/>
      <c r="K37" s="82"/>
      <c r="L37" s="82"/>
      <c r="M37" s="82"/>
      <c r="N37" s="82"/>
      <c r="O37" s="82"/>
      <c r="P37" s="82"/>
      <c r="Q37" s="82"/>
      <c r="R37" s="82"/>
      <c r="S37" s="82"/>
      <c r="T37" s="82"/>
      <c r="U37" s="82"/>
      <c r="V37" s="82"/>
      <c r="W37" s="82"/>
      <c r="X37" s="82"/>
      <c r="Y37" s="82"/>
      <c r="Z37" s="82"/>
    </row>
    <row r="38" spans="1:26" ht="17.25" customHeight="1">
      <c r="A38" s="65" t="s">
        <v>136</v>
      </c>
      <c r="B38" s="82" t="s">
        <v>216</v>
      </c>
      <c r="C38" s="82"/>
      <c r="D38" s="82"/>
      <c r="E38" s="82"/>
      <c r="F38" s="82"/>
      <c r="G38" s="82"/>
      <c r="H38" s="82"/>
      <c r="I38" s="82"/>
      <c r="J38" s="82"/>
      <c r="K38" s="82"/>
      <c r="L38" s="82"/>
      <c r="M38" s="82"/>
      <c r="N38" s="82"/>
      <c r="O38" s="82"/>
      <c r="P38" s="82"/>
      <c r="Q38" s="82"/>
      <c r="R38" s="82"/>
      <c r="S38" s="82"/>
      <c r="T38" s="82"/>
      <c r="U38" s="82"/>
      <c r="V38" s="82"/>
      <c r="W38" s="82"/>
      <c r="X38" s="82"/>
      <c r="Y38" s="82"/>
      <c r="Z38" s="82"/>
    </row>
    <row r="39" spans="1:26" ht="15" customHeight="1">
      <c r="A39" s="18"/>
      <c r="G39" s="19"/>
      <c r="K39" s="30"/>
      <c r="O39" s="30"/>
      <c r="P39" s="30"/>
      <c r="Q39" s="30"/>
      <c r="R39" s="30"/>
      <c r="S39" s="30"/>
      <c r="T39" s="30"/>
      <c r="U39" s="84" t="s">
        <v>214</v>
      </c>
      <c r="V39" s="84"/>
      <c r="W39" s="84"/>
      <c r="X39" s="30"/>
      <c r="Y39" s="30"/>
      <c r="Z39" s="30"/>
    </row>
    <row r="40" spans="1:26" ht="15" customHeight="1">
      <c r="A40" s="18"/>
      <c r="G40" s="19"/>
      <c r="K40" s="30"/>
      <c r="O40" s="18"/>
      <c r="P40" s="18"/>
      <c r="Q40" s="18"/>
      <c r="R40" s="18"/>
      <c r="S40" s="18"/>
      <c r="T40" s="18"/>
      <c r="U40" s="84" t="s">
        <v>101</v>
      </c>
      <c r="V40" s="84"/>
      <c r="W40" s="84"/>
      <c r="X40" s="18"/>
      <c r="Y40" s="18"/>
      <c r="Z40" s="18"/>
    </row>
    <row r="41" spans="1:26" ht="17.25" customHeight="1">
      <c r="A41" s="18"/>
      <c r="F41" s="18"/>
      <c r="G41" s="19"/>
      <c r="H41" s="19"/>
      <c r="I41" s="19"/>
      <c r="J41" s="84" t="s">
        <v>102</v>
      </c>
      <c r="K41" s="84"/>
      <c r="L41" s="84"/>
      <c r="M41" s="84"/>
      <c r="N41" s="18"/>
      <c r="O41" s="18"/>
      <c r="T41" s="18"/>
      <c r="U41" s="18"/>
      <c r="V41" s="18"/>
      <c r="W41" s="18"/>
      <c r="X41" s="18"/>
      <c r="Y41" s="18"/>
      <c r="Z41" s="18"/>
    </row>
    <row r="42" spans="1:26" ht="17.25" customHeight="1">
      <c r="A42" s="18"/>
      <c r="G42" s="19"/>
      <c r="H42" s="19"/>
      <c r="I42" s="19"/>
      <c r="M42" s="18"/>
      <c r="N42" s="18"/>
      <c r="O42" s="18"/>
      <c r="P42" s="18"/>
      <c r="Q42" s="67" t="s">
        <v>39</v>
      </c>
      <c r="R42" s="67"/>
      <c r="S42" s="67"/>
      <c r="T42" s="67"/>
      <c r="V42" s="18"/>
      <c r="W42" s="18"/>
      <c r="X42" s="18"/>
      <c r="Y42" s="18"/>
      <c r="Z42" s="18"/>
    </row>
    <row r="43" spans="1:26" ht="22.5" customHeight="1">
      <c r="A43" s="18"/>
      <c r="B43" s="84"/>
      <c r="C43" s="84"/>
      <c r="D43" s="84"/>
      <c r="E43" s="84"/>
      <c r="F43" s="84"/>
      <c r="G43" s="84"/>
      <c r="H43" s="84"/>
      <c r="I43" s="84"/>
      <c r="J43" s="84"/>
      <c r="K43" s="84"/>
      <c r="L43" s="84"/>
      <c r="M43" s="84"/>
      <c r="N43" s="84"/>
      <c r="O43" s="84"/>
      <c r="P43" s="84"/>
      <c r="Q43" s="84"/>
      <c r="R43" s="84"/>
      <c r="S43" s="84"/>
      <c r="T43" s="84"/>
      <c r="U43" s="84"/>
      <c r="V43" s="84"/>
      <c r="W43" s="84"/>
      <c r="X43" s="84"/>
      <c r="Y43" s="84"/>
      <c r="Z43" s="84"/>
    </row>
    <row r="44" spans="1:26" ht="22.5" customHeight="1">
      <c r="A44" s="18"/>
      <c r="B44" s="84"/>
      <c r="C44" s="84"/>
      <c r="D44" s="84"/>
      <c r="E44" s="84"/>
      <c r="F44" s="84"/>
      <c r="G44" s="84"/>
      <c r="H44" s="84"/>
      <c r="I44" s="84"/>
      <c r="J44" s="84"/>
      <c r="K44" s="84"/>
      <c r="L44" s="84"/>
      <c r="M44" s="84"/>
      <c r="N44" s="84"/>
      <c r="O44" s="84"/>
      <c r="P44" s="84"/>
      <c r="Q44" s="84"/>
      <c r="R44" s="84"/>
      <c r="S44" s="84"/>
      <c r="T44" s="84"/>
      <c r="U44" s="84"/>
      <c r="V44" s="84"/>
      <c r="W44" s="84"/>
      <c r="X44" s="84"/>
      <c r="Y44" s="84"/>
      <c r="Z44" s="84"/>
    </row>
    <row r="45" spans="1:26" ht="22.5" customHeight="1">
      <c r="A45" s="18"/>
      <c r="C45" s="18"/>
      <c r="D45" s="18"/>
      <c r="E45" s="18"/>
      <c r="F45" s="18"/>
      <c r="M45" s="18"/>
      <c r="N45" s="18"/>
      <c r="O45" s="18"/>
      <c r="P45" s="18"/>
      <c r="Q45" s="18"/>
      <c r="R45" s="18"/>
      <c r="S45" s="18"/>
      <c r="T45" s="18"/>
      <c r="U45" s="18"/>
      <c r="V45" s="18"/>
      <c r="W45" s="18"/>
      <c r="X45" s="18"/>
      <c r="Y45" s="18"/>
      <c r="Z45" s="18"/>
    </row>
    <row r="46" spans="1:26" ht="22.5" customHeight="1">
      <c r="A46" s="18"/>
      <c r="C46" s="18"/>
      <c r="D46" s="18"/>
      <c r="E46" s="18"/>
      <c r="F46" s="18"/>
      <c r="M46" s="18"/>
      <c r="N46" s="18"/>
      <c r="O46" s="18"/>
      <c r="P46" s="18"/>
      <c r="Q46" s="18"/>
      <c r="R46" s="18"/>
      <c r="S46" s="18"/>
      <c r="T46" s="18"/>
      <c r="U46" s="18"/>
      <c r="V46" s="18"/>
      <c r="W46" s="18"/>
      <c r="X46" s="18"/>
      <c r="Y46" s="18"/>
      <c r="Z46" s="18"/>
    </row>
    <row r="47" spans="1:26" ht="22.5" customHeight="1">
      <c r="A47" s="18"/>
      <c r="C47" s="18"/>
      <c r="D47" s="18"/>
      <c r="E47" s="18"/>
      <c r="F47" s="18"/>
      <c r="M47" s="18"/>
      <c r="N47" s="18"/>
      <c r="O47" s="18"/>
      <c r="P47" s="18"/>
      <c r="Q47" s="18"/>
      <c r="R47" s="18"/>
      <c r="S47" s="18"/>
      <c r="T47" s="18"/>
      <c r="U47" s="18"/>
      <c r="V47" s="18"/>
      <c r="W47" s="18"/>
      <c r="X47" s="18"/>
      <c r="Y47" s="18"/>
      <c r="Z47" s="18"/>
    </row>
    <row r="48" spans="1:26" ht="22.5" customHeight="1">
      <c r="A48" s="18"/>
      <c r="C48" s="18"/>
      <c r="D48" s="18"/>
      <c r="E48" s="18"/>
      <c r="F48" s="18"/>
      <c r="M48" s="18"/>
      <c r="N48" s="18"/>
      <c r="O48" s="18"/>
      <c r="P48" s="18"/>
      <c r="Q48" s="18"/>
      <c r="R48" s="18"/>
      <c r="S48" s="18"/>
      <c r="T48" s="18"/>
      <c r="U48" s="18"/>
      <c r="V48" s="18"/>
      <c r="W48" s="18"/>
      <c r="X48" s="18"/>
      <c r="Y48" s="18"/>
      <c r="Z48" s="18"/>
    </row>
    <row r="49" spans="1:26" ht="22.5" customHeight="1">
      <c r="A49" s="18"/>
      <c r="C49" s="18"/>
      <c r="D49" s="18"/>
      <c r="E49" s="18"/>
      <c r="F49" s="18"/>
      <c r="M49" s="18"/>
      <c r="N49" s="18"/>
      <c r="O49" s="18"/>
      <c r="P49" s="18"/>
      <c r="Q49" s="18"/>
      <c r="R49" s="18"/>
      <c r="S49" s="18"/>
      <c r="T49" s="18"/>
      <c r="U49" s="18"/>
      <c r="V49" s="18"/>
      <c r="W49" s="18"/>
      <c r="X49" s="18"/>
      <c r="Y49" s="18"/>
      <c r="Z49" s="18"/>
    </row>
    <row r="50" spans="1:26" ht="22.5" customHeight="1">
      <c r="A50" s="18"/>
      <c r="C50" s="18"/>
      <c r="D50" s="18"/>
      <c r="E50" s="18"/>
      <c r="F50" s="18"/>
      <c r="M50" s="18"/>
      <c r="N50" s="18"/>
      <c r="O50" s="18"/>
      <c r="P50" s="18"/>
      <c r="Q50" s="18"/>
      <c r="R50" s="18"/>
      <c r="S50" s="18"/>
      <c r="T50" s="18"/>
      <c r="U50" s="18"/>
      <c r="V50" s="18"/>
      <c r="W50" s="18"/>
      <c r="X50" s="18"/>
      <c r="Y50" s="18"/>
      <c r="Z50" s="18"/>
    </row>
    <row r="51" spans="1:26" ht="22.5" customHeight="1">
      <c r="A51" s="18"/>
      <c r="C51" s="18"/>
      <c r="D51" s="18"/>
      <c r="E51" s="18"/>
      <c r="F51" s="18"/>
      <c r="M51" s="18"/>
      <c r="N51" s="18"/>
      <c r="O51" s="18"/>
      <c r="P51" s="18"/>
      <c r="Q51" s="18"/>
      <c r="R51" s="18"/>
      <c r="S51" s="18"/>
      <c r="T51" s="18"/>
      <c r="U51" s="18"/>
      <c r="V51" s="18"/>
      <c r="W51" s="18"/>
      <c r="X51" s="18"/>
      <c r="Y51" s="18"/>
      <c r="Z51" s="18"/>
    </row>
    <row r="52" spans="1:26" ht="22.5" customHeight="1">
      <c r="A52" s="18"/>
      <c r="C52" s="18"/>
      <c r="D52" s="18"/>
      <c r="E52" s="18"/>
      <c r="F52" s="18"/>
      <c r="M52" s="18"/>
      <c r="N52" s="18"/>
      <c r="O52" s="18"/>
      <c r="P52" s="18"/>
      <c r="Q52" s="18"/>
      <c r="R52" s="18"/>
      <c r="S52" s="18"/>
      <c r="T52" s="18"/>
      <c r="U52" s="18"/>
      <c r="V52" s="18"/>
      <c r="W52" s="18"/>
      <c r="X52" s="18"/>
      <c r="Y52" s="18"/>
      <c r="Z52" s="18"/>
    </row>
    <row r="53" spans="1:26" ht="22.5" customHeight="1">
      <c r="A53" s="18"/>
      <c r="C53" s="18"/>
      <c r="D53" s="18"/>
      <c r="E53" s="18"/>
      <c r="F53" s="18"/>
      <c r="M53" s="18"/>
      <c r="N53" s="18"/>
      <c r="O53" s="18"/>
      <c r="P53" s="18"/>
      <c r="Q53" s="18"/>
      <c r="R53" s="18"/>
      <c r="S53" s="18"/>
      <c r="T53" s="18"/>
      <c r="U53" s="18"/>
      <c r="V53" s="18"/>
      <c r="W53" s="18"/>
      <c r="X53" s="18"/>
      <c r="Y53" s="18"/>
      <c r="Z53" s="18"/>
    </row>
    <row r="54" spans="3:26" ht="22.5" customHeight="1">
      <c r="C54" s="18"/>
      <c r="D54" s="18"/>
      <c r="E54" s="18"/>
      <c r="F54" s="18"/>
      <c r="M54" s="18"/>
      <c r="N54" s="18"/>
      <c r="O54" s="18"/>
      <c r="P54" s="18"/>
      <c r="Q54" s="18"/>
      <c r="R54" s="18"/>
      <c r="S54" s="18"/>
      <c r="T54" s="18"/>
      <c r="U54" s="18"/>
      <c r="V54" s="18"/>
      <c r="W54" s="18"/>
      <c r="X54" s="18"/>
      <c r="Y54" s="18"/>
      <c r="Z54" s="18"/>
    </row>
    <row r="55" spans="3:26" ht="22.5" customHeight="1">
      <c r="C55" s="18"/>
      <c r="D55" s="18"/>
      <c r="E55" s="18"/>
      <c r="F55" s="18"/>
      <c r="M55" s="18"/>
      <c r="N55" s="18"/>
      <c r="O55" s="18"/>
      <c r="P55" s="18"/>
      <c r="Q55" s="18"/>
      <c r="R55" s="18"/>
      <c r="S55" s="18"/>
      <c r="T55" s="18"/>
      <c r="U55" s="18"/>
      <c r="V55" s="18"/>
      <c r="W55" s="18"/>
      <c r="X55" s="18"/>
      <c r="Y55" s="18"/>
      <c r="Z55" s="18"/>
    </row>
    <row r="56" spans="3:26" ht="22.5" customHeight="1">
      <c r="C56" s="18"/>
      <c r="D56" s="18"/>
      <c r="E56" s="18"/>
      <c r="F56" s="18"/>
      <c r="M56" s="18"/>
      <c r="N56" s="18"/>
      <c r="O56" s="18"/>
      <c r="P56" s="18"/>
      <c r="Q56" s="18"/>
      <c r="R56" s="18"/>
      <c r="S56" s="18"/>
      <c r="T56" s="18"/>
      <c r="U56" s="18"/>
      <c r="V56" s="18"/>
      <c r="W56" s="18"/>
      <c r="X56" s="18"/>
      <c r="Y56" s="18"/>
      <c r="Z56" s="18"/>
    </row>
    <row r="57" spans="3:26" ht="12.75">
      <c r="C57" s="18"/>
      <c r="D57" s="18"/>
      <c r="E57" s="18"/>
      <c r="F57" s="18"/>
      <c r="M57" s="18"/>
      <c r="N57" s="18"/>
      <c r="O57" s="18"/>
      <c r="P57" s="18"/>
      <c r="Q57" s="18"/>
      <c r="R57" s="18"/>
      <c r="S57" s="18"/>
      <c r="T57" s="18"/>
      <c r="U57" s="18"/>
      <c r="V57" s="18"/>
      <c r="W57" s="18"/>
      <c r="X57" s="18"/>
      <c r="Y57" s="18"/>
      <c r="Z57" s="18"/>
    </row>
    <row r="58" spans="3:26" ht="12.75">
      <c r="C58" s="18"/>
      <c r="D58" s="18"/>
      <c r="E58" s="18"/>
      <c r="F58" s="18"/>
      <c r="M58" s="18"/>
      <c r="N58" s="18"/>
      <c r="O58" s="18"/>
      <c r="P58" s="18"/>
      <c r="Q58" s="18"/>
      <c r="R58" s="18"/>
      <c r="S58" s="18"/>
      <c r="T58" s="18"/>
      <c r="U58" s="18"/>
      <c r="V58" s="18"/>
      <c r="W58" s="18"/>
      <c r="X58" s="18"/>
      <c r="Y58" s="18"/>
      <c r="Z58" s="18"/>
    </row>
    <row r="59" spans="3:26" ht="12.75">
      <c r="C59" s="18"/>
      <c r="D59" s="18"/>
      <c r="E59" s="18"/>
      <c r="F59" s="18"/>
      <c r="W59" s="18"/>
      <c r="X59" s="18"/>
      <c r="Y59" s="18"/>
      <c r="Z59" s="18"/>
    </row>
    <row r="60" spans="3:6" ht="12.75">
      <c r="C60" s="18"/>
      <c r="D60" s="18"/>
      <c r="E60" s="18"/>
      <c r="F60" s="18"/>
    </row>
    <row r="61" spans="19:21" ht="12.75">
      <c r="S61" s="42"/>
      <c r="T61" s="42"/>
      <c r="U61" s="42"/>
    </row>
    <row r="63" ht="12.75" customHeight="1"/>
    <row r="64" spans="4:12" ht="12.75">
      <c r="D64" s="84"/>
      <c r="E64" s="84"/>
      <c r="F64" s="18"/>
      <c r="L64" s="18"/>
    </row>
  </sheetData>
  <sheetProtection/>
  <mergeCells count="49">
    <mergeCell ref="V3:V5"/>
    <mergeCell ref="J33:P33"/>
    <mergeCell ref="J34:P34"/>
    <mergeCell ref="J35:P35"/>
    <mergeCell ref="U3:U5"/>
    <mergeCell ref="B28:Z28"/>
    <mergeCell ref="F3:H4"/>
    <mergeCell ref="D34:G34"/>
    <mergeCell ref="B29:Z29"/>
    <mergeCell ref="X3:X5"/>
    <mergeCell ref="Y3:Y5"/>
    <mergeCell ref="H34:I34"/>
    <mergeCell ref="H35:I35"/>
    <mergeCell ref="D30:G30"/>
    <mergeCell ref="O3:Q4"/>
    <mergeCell ref="D35:G35"/>
    <mergeCell ref="H30:I30"/>
    <mergeCell ref="H31:I31"/>
    <mergeCell ref="H32:I32"/>
    <mergeCell ref="H33:I33"/>
    <mergeCell ref="U39:W39"/>
    <mergeCell ref="B37:Z37"/>
    <mergeCell ref="D33:G33"/>
    <mergeCell ref="B36:Z36"/>
    <mergeCell ref="B38:Z38"/>
    <mergeCell ref="U40:W40"/>
    <mergeCell ref="J41:M41"/>
    <mergeCell ref="D64:E64"/>
    <mergeCell ref="B43:Z43"/>
    <mergeCell ref="B44:Z44"/>
    <mergeCell ref="A1:W1"/>
    <mergeCell ref="R3:T4"/>
    <mergeCell ref="C3:E4"/>
    <mergeCell ref="B3:B5"/>
    <mergeCell ref="I3:K4"/>
    <mergeCell ref="A2:Z2"/>
    <mergeCell ref="Z3:Z5"/>
    <mergeCell ref="A3:A5"/>
    <mergeCell ref="L3:N4"/>
    <mergeCell ref="W3:W5"/>
    <mergeCell ref="A24:W24"/>
    <mergeCell ref="B25:W25"/>
    <mergeCell ref="D31:G31"/>
    <mergeCell ref="D32:G32"/>
    <mergeCell ref="B27:Z27"/>
    <mergeCell ref="J31:P31"/>
    <mergeCell ref="J30:P30"/>
    <mergeCell ref="J32:P32"/>
    <mergeCell ref="B26:Z26"/>
  </mergeCells>
  <printOptions/>
  <pageMargins left="0.17" right="0.13" top="0.32" bottom="0.28" header="0.21" footer="0.16"/>
  <pageSetup horizontalDpi="180" verticalDpi="180" orientation="landscape" paperSize="9" scale="55" r:id="rId1"/>
</worksheet>
</file>

<file path=xl/worksheets/sheet2.xml><?xml version="1.0" encoding="utf-8"?>
<worksheet xmlns="http://schemas.openxmlformats.org/spreadsheetml/2006/main" xmlns:r="http://schemas.openxmlformats.org/officeDocument/2006/relationships">
  <sheetPr>
    <tabColor rgb="FFFFC000"/>
  </sheetPr>
  <dimension ref="A1:AB69"/>
  <sheetViews>
    <sheetView showZeros="0" view="pageBreakPreview" zoomScale="60" zoomScalePageLayoutView="0" workbookViewId="0" topLeftCell="A1">
      <selection activeCell="AA6" sqref="AA5:AC6"/>
    </sheetView>
  </sheetViews>
  <sheetFormatPr defaultColWidth="9.140625" defaultRowHeight="12.75"/>
  <cols>
    <col min="1" max="1" width="8.57421875" style="46" customWidth="1"/>
    <col min="2" max="2" width="21.140625" style="45" customWidth="1"/>
    <col min="3" max="3" width="8.8515625" style="46" customWidth="1"/>
    <col min="4" max="4" width="8.28125" style="46" customWidth="1"/>
    <col min="5" max="5" width="12.140625" style="46" customWidth="1"/>
    <col min="6" max="6" width="8.8515625" style="46" customWidth="1"/>
    <col min="7" max="7" width="7.8515625" style="46" customWidth="1"/>
    <col min="8" max="8" width="11.421875" style="46" customWidth="1"/>
    <col min="9" max="9" width="9.8515625" style="46" customWidth="1"/>
    <col min="10" max="10" width="9.140625" style="46" customWidth="1"/>
    <col min="11" max="12" width="7.28125" style="46" customWidth="1"/>
    <col min="13" max="15" width="9.140625" style="45" customWidth="1"/>
    <col min="16" max="16" width="7.8515625" style="45" customWidth="1"/>
    <col min="17" max="17" width="8.7109375" style="45" customWidth="1"/>
    <col min="18" max="18" width="8.140625" style="13" customWidth="1"/>
    <col min="19" max="19" width="7.140625" style="13" customWidth="1"/>
    <col min="20" max="20" width="11.421875" style="13" customWidth="1"/>
    <col min="21" max="21" width="8.28125" style="13" customWidth="1"/>
    <col min="22" max="22" width="8.28125" style="29" customWidth="1"/>
    <col min="23" max="23" width="7.8515625" style="13" customWidth="1"/>
    <col min="24" max="25" width="8.57421875" style="13" customWidth="1"/>
    <col min="26" max="26" width="11.57421875" style="45" customWidth="1"/>
    <col min="27" max="27" width="8.00390625" style="29" customWidth="1"/>
    <col min="28" max="28" width="11.57421875" style="29" customWidth="1"/>
    <col min="29" max="16384" width="9.140625" style="45" customWidth="1"/>
  </cols>
  <sheetData>
    <row r="1" spans="1:28" ht="21.75" customHeight="1">
      <c r="A1" s="91" t="s">
        <v>219</v>
      </c>
      <c r="B1" s="91"/>
      <c r="C1" s="91"/>
      <c r="D1" s="91"/>
      <c r="E1" s="91"/>
      <c r="F1" s="91"/>
      <c r="G1" s="91"/>
      <c r="H1" s="91"/>
      <c r="I1" s="91"/>
      <c r="J1" s="91"/>
      <c r="K1" s="91"/>
      <c r="L1" s="91"/>
      <c r="M1" s="91"/>
      <c r="N1" s="91"/>
      <c r="O1" s="91"/>
      <c r="P1" s="91"/>
      <c r="Q1" s="91"/>
      <c r="R1" s="91"/>
      <c r="S1" s="91"/>
      <c r="T1" s="91"/>
      <c r="U1" s="91"/>
      <c r="V1" s="91"/>
      <c r="W1" s="91"/>
      <c r="X1" s="91"/>
      <c r="Y1" s="91"/>
      <c r="Z1" s="91"/>
      <c r="AA1" s="91"/>
      <c r="AB1" s="91"/>
    </row>
    <row r="2" spans="1:28" ht="29.25" customHeight="1">
      <c r="A2" s="90" t="s">
        <v>106</v>
      </c>
      <c r="B2" s="90"/>
      <c r="C2" s="90"/>
      <c r="D2" s="90"/>
      <c r="E2" s="90"/>
      <c r="F2" s="90"/>
      <c r="G2" s="90"/>
      <c r="H2" s="90"/>
      <c r="I2" s="90"/>
      <c r="J2" s="90"/>
      <c r="K2" s="90"/>
      <c r="L2" s="90"/>
      <c r="M2" s="90"/>
      <c r="N2" s="90"/>
      <c r="O2" s="90"/>
      <c r="P2" s="90"/>
      <c r="Q2" s="90"/>
      <c r="R2" s="90"/>
      <c r="S2" s="90"/>
      <c r="T2" s="90"/>
      <c r="U2" s="90"/>
      <c r="V2" s="90"/>
      <c r="W2" s="90"/>
      <c r="X2" s="90"/>
      <c r="Y2" s="90"/>
      <c r="Z2" s="90"/>
      <c r="AA2" s="90"/>
      <c r="AB2" s="90"/>
    </row>
    <row r="3" spans="1:28" s="46" customFormat="1" ht="21.75" customHeight="1">
      <c r="A3" s="89" t="s">
        <v>0</v>
      </c>
      <c r="B3" s="89" t="s">
        <v>1</v>
      </c>
      <c r="C3" s="89" t="s">
        <v>107</v>
      </c>
      <c r="D3" s="89"/>
      <c r="E3" s="89"/>
      <c r="F3" s="89"/>
      <c r="G3" s="89"/>
      <c r="H3" s="89"/>
      <c r="I3" s="89"/>
      <c r="J3" s="89"/>
      <c r="K3" s="89" t="s">
        <v>2</v>
      </c>
      <c r="L3" s="89"/>
      <c r="M3" s="89" t="s">
        <v>108</v>
      </c>
      <c r="N3" s="89"/>
      <c r="O3" s="89"/>
      <c r="P3" s="97" t="s">
        <v>72</v>
      </c>
      <c r="Q3" s="97"/>
      <c r="R3" s="97"/>
      <c r="S3" s="97"/>
      <c r="T3" s="97"/>
      <c r="U3" s="97"/>
      <c r="V3" s="97"/>
      <c r="W3" s="97"/>
      <c r="X3" s="97"/>
      <c r="Y3" s="97"/>
      <c r="Z3" s="97"/>
      <c r="AA3" s="97"/>
      <c r="AB3" s="97"/>
    </row>
    <row r="4" spans="1:28" s="46" customFormat="1" ht="27" customHeight="1">
      <c r="A4" s="89"/>
      <c r="B4" s="89"/>
      <c r="C4" s="89"/>
      <c r="D4" s="89"/>
      <c r="E4" s="89"/>
      <c r="F4" s="89"/>
      <c r="G4" s="89"/>
      <c r="H4" s="89"/>
      <c r="I4" s="89"/>
      <c r="J4" s="89"/>
      <c r="K4" s="89"/>
      <c r="L4" s="89"/>
      <c r="M4" s="89"/>
      <c r="N4" s="89"/>
      <c r="O4" s="89"/>
      <c r="P4" s="89" t="s">
        <v>6</v>
      </c>
      <c r="Q4" s="89"/>
      <c r="R4" s="89"/>
      <c r="S4" s="89"/>
      <c r="T4" s="89"/>
      <c r="U4" s="89"/>
      <c r="V4" s="89"/>
      <c r="W4" s="89"/>
      <c r="X4" s="89"/>
      <c r="Y4" s="89" t="s">
        <v>7</v>
      </c>
      <c r="Z4" s="89"/>
      <c r="AA4" s="89"/>
      <c r="AB4" s="89"/>
    </row>
    <row r="5" spans="1:28" s="46" customFormat="1" ht="18.75" customHeight="1">
      <c r="A5" s="89"/>
      <c r="B5" s="89"/>
      <c r="C5" s="89" t="s">
        <v>6</v>
      </c>
      <c r="D5" s="89"/>
      <c r="E5" s="89"/>
      <c r="F5" s="89" t="s">
        <v>8</v>
      </c>
      <c r="G5" s="89"/>
      <c r="H5" s="89"/>
      <c r="I5" s="89"/>
      <c r="J5" s="89" t="s">
        <v>9</v>
      </c>
      <c r="K5" s="89"/>
      <c r="L5" s="89"/>
      <c r="M5" s="89"/>
      <c r="N5" s="89"/>
      <c r="O5" s="89"/>
      <c r="P5" s="89" t="s">
        <v>127</v>
      </c>
      <c r="Q5" s="89" t="s">
        <v>95</v>
      </c>
      <c r="R5" s="89" t="s">
        <v>128</v>
      </c>
      <c r="S5" s="89" t="s">
        <v>11</v>
      </c>
      <c r="T5" s="89"/>
      <c r="U5" s="89"/>
      <c r="V5" s="89" t="s">
        <v>3</v>
      </c>
      <c r="W5" s="89" t="s">
        <v>4</v>
      </c>
      <c r="X5" s="93" t="s">
        <v>70</v>
      </c>
      <c r="Y5" s="89" t="s">
        <v>12</v>
      </c>
      <c r="Z5" s="89"/>
      <c r="AA5" s="16" t="s">
        <v>13</v>
      </c>
      <c r="AB5" s="93" t="s">
        <v>71</v>
      </c>
    </row>
    <row r="6" spans="1:28" s="46" customFormat="1" ht="51.75" customHeight="1">
      <c r="A6" s="89"/>
      <c r="B6" s="89"/>
      <c r="C6" s="16" t="s">
        <v>3</v>
      </c>
      <c r="D6" s="16" t="s">
        <v>4</v>
      </c>
      <c r="E6" s="16" t="s">
        <v>14</v>
      </c>
      <c r="F6" s="16" t="s">
        <v>3</v>
      </c>
      <c r="G6" s="16" t="s">
        <v>4</v>
      </c>
      <c r="H6" s="16" t="s">
        <v>84</v>
      </c>
      <c r="I6" s="16" t="s">
        <v>15</v>
      </c>
      <c r="J6" s="89"/>
      <c r="K6" s="89"/>
      <c r="L6" s="89"/>
      <c r="M6" s="24" t="s">
        <v>3</v>
      </c>
      <c r="N6" s="24" t="s">
        <v>4</v>
      </c>
      <c r="O6" s="24" t="s">
        <v>5</v>
      </c>
      <c r="P6" s="89"/>
      <c r="Q6" s="89"/>
      <c r="R6" s="89"/>
      <c r="S6" s="16" t="s">
        <v>16</v>
      </c>
      <c r="T6" s="16" t="s">
        <v>17</v>
      </c>
      <c r="U6" s="16" t="s">
        <v>18</v>
      </c>
      <c r="V6" s="89"/>
      <c r="W6" s="89"/>
      <c r="X6" s="93"/>
      <c r="Y6" s="16" t="s">
        <v>3</v>
      </c>
      <c r="Z6" s="16" t="s">
        <v>4</v>
      </c>
      <c r="AA6" s="16" t="s">
        <v>4</v>
      </c>
      <c r="AB6" s="93"/>
    </row>
    <row r="7" spans="1:28" ht="18.75" customHeight="1">
      <c r="A7" s="1">
        <v>1</v>
      </c>
      <c r="B7" s="24" t="s">
        <v>76</v>
      </c>
      <c r="C7" s="16"/>
      <c r="D7" s="16">
        <v>1</v>
      </c>
      <c r="E7" s="1">
        <f>SUM(C7:D7)</f>
        <v>1</v>
      </c>
      <c r="F7" s="16"/>
      <c r="G7" s="16"/>
      <c r="H7" s="16"/>
      <c r="I7" s="1">
        <f>SUM(F7:H7)</f>
        <v>0</v>
      </c>
      <c r="J7" s="3">
        <f>E7+I7</f>
        <v>1</v>
      </c>
      <c r="K7" s="47"/>
      <c r="L7" s="47"/>
      <c r="M7" s="47">
        <f>C7+F7</f>
        <v>0</v>
      </c>
      <c r="N7" s="47">
        <f>D7+G7+H7+K7</f>
        <v>1</v>
      </c>
      <c r="O7" s="3">
        <f>SUM(M7:N7)</f>
        <v>1</v>
      </c>
      <c r="P7" s="16">
        <v>1</v>
      </c>
      <c r="Q7" s="1"/>
      <c r="R7" s="16"/>
      <c r="S7" s="16"/>
      <c r="T7" s="16"/>
      <c r="U7" s="47"/>
      <c r="V7" s="47"/>
      <c r="W7" s="47">
        <v>1</v>
      </c>
      <c r="X7" s="3">
        <f>SUM(V7:W7)</f>
        <v>1</v>
      </c>
      <c r="Y7" s="47"/>
      <c r="Z7" s="47"/>
      <c r="AA7" s="16"/>
      <c r="AB7" s="1">
        <f>SUM(Y7:AA7)</f>
        <v>0</v>
      </c>
    </row>
    <row r="8" spans="1:28" ht="18.75" customHeight="1">
      <c r="A8" s="1">
        <v>2</v>
      </c>
      <c r="B8" s="24" t="s">
        <v>23</v>
      </c>
      <c r="C8" s="16"/>
      <c r="D8" s="16">
        <v>1</v>
      </c>
      <c r="E8" s="1">
        <f aca="true" t="shared" si="0" ref="E8:E28">SUM(C8:D8)</f>
        <v>1</v>
      </c>
      <c r="F8" s="47"/>
      <c r="G8" s="47">
        <v>1</v>
      </c>
      <c r="H8" s="47"/>
      <c r="I8" s="1">
        <f aca="true" t="shared" si="1" ref="I8:I28">SUM(F8:H8)</f>
        <v>1</v>
      </c>
      <c r="J8" s="3">
        <f aca="true" t="shared" si="2" ref="J8:J28">E8+I8</f>
        <v>2</v>
      </c>
      <c r="K8" s="47"/>
      <c r="L8" s="47"/>
      <c r="M8" s="47">
        <f aca="true" t="shared" si="3" ref="M8:M28">C8+F8</f>
        <v>0</v>
      </c>
      <c r="N8" s="47">
        <f aca="true" t="shared" si="4" ref="N8:N28">D8+G8+H8+K8</f>
        <v>2</v>
      </c>
      <c r="O8" s="3">
        <f aca="true" t="shared" si="5" ref="O8:O28">SUM(M8:N8)</f>
        <v>2</v>
      </c>
      <c r="P8" s="16"/>
      <c r="Q8" s="1"/>
      <c r="R8" s="16"/>
      <c r="S8" s="16">
        <v>1</v>
      </c>
      <c r="T8" s="16"/>
      <c r="U8" s="16"/>
      <c r="V8" s="16"/>
      <c r="W8" s="16">
        <v>1</v>
      </c>
      <c r="X8" s="3">
        <f aca="true" t="shared" si="6" ref="X8:X29">SUM(V8:W8)</f>
        <v>1</v>
      </c>
      <c r="Y8" s="47"/>
      <c r="Z8" s="47">
        <v>1</v>
      </c>
      <c r="AA8" s="47"/>
      <c r="AB8" s="1">
        <f aca="true" t="shared" si="7" ref="AB8:AB29">SUM(Y8:AA8)</f>
        <v>1</v>
      </c>
    </row>
    <row r="9" spans="1:28" ht="18.75" customHeight="1">
      <c r="A9" s="1">
        <v>3</v>
      </c>
      <c r="B9" s="24" t="s">
        <v>24</v>
      </c>
      <c r="C9" s="16">
        <v>2</v>
      </c>
      <c r="D9" s="16"/>
      <c r="E9" s="1">
        <f t="shared" si="0"/>
        <v>2</v>
      </c>
      <c r="F9" s="47"/>
      <c r="G9" s="47"/>
      <c r="H9" s="47"/>
      <c r="I9" s="1">
        <f t="shared" si="1"/>
        <v>0</v>
      </c>
      <c r="J9" s="3">
        <f t="shared" si="2"/>
        <v>2</v>
      </c>
      <c r="K9" s="47"/>
      <c r="L9" s="47"/>
      <c r="M9" s="47">
        <f t="shared" si="3"/>
        <v>2</v>
      </c>
      <c r="N9" s="47">
        <f t="shared" si="4"/>
        <v>0</v>
      </c>
      <c r="O9" s="3">
        <f t="shared" si="5"/>
        <v>2</v>
      </c>
      <c r="P9" s="16"/>
      <c r="Q9" s="1"/>
      <c r="R9" s="16"/>
      <c r="S9" s="16"/>
      <c r="T9" s="16">
        <v>1</v>
      </c>
      <c r="U9" s="16">
        <v>1</v>
      </c>
      <c r="V9" s="16">
        <v>2</v>
      </c>
      <c r="W9" s="16"/>
      <c r="X9" s="3">
        <f t="shared" si="6"/>
        <v>2</v>
      </c>
      <c r="Y9" s="47"/>
      <c r="Z9" s="47"/>
      <c r="AA9" s="47"/>
      <c r="AB9" s="1">
        <f t="shared" si="7"/>
        <v>0</v>
      </c>
    </row>
    <row r="10" spans="1:28" ht="18.75" customHeight="1">
      <c r="A10" s="1">
        <v>4</v>
      </c>
      <c r="B10" s="24" t="s">
        <v>19</v>
      </c>
      <c r="C10" s="16"/>
      <c r="D10" s="16"/>
      <c r="E10" s="1">
        <f t="shared" si="0"/>
        <v>0</v>
      </c>
      <c r="F10" s="47"/>
      <c r="G10" s="16">
        <v>1</v>
      </c>
      <c r="H10" s="16"/>
      <c r="I10" s="1">
        <f t="shared" si="1"/>
        <v>1</v>
      </c>
      <c r="J10" s="3">
        <f t="shared" si="2"/>
        <v>1</v>
      </c>
      <c r="K10" s="47"/>
      <c r="L10" s="47"/>
      <c r="M10" s="47">
        <f t="shared" si="3"/>
        <v>0</v>
      </c>
      <c r="N10" s="47">
        <f t="shared" si="4"/>
        <v>1</v>
      </c>
      <c r="O10" s="3">
        <f t="shared" si="5"/>
        <v>1</v>
      </c>
      <c r="P10" s="16"/>
      <c r="Q10" s="1"/>
      <c r="R10" s="16"/>
      <c r="S10" s="16"/>
      <c r="T10" s="16"/>
      <c r="U10" s="47"/>
      <c r="V10" s="47"/>
      <c r="W10" s="47"/>
      <c r="X10" s="3">
        <f t="shared" si="6"/>
        <v>0</v>
      </c>
      <c r="Y10" s="47"/>
      <c r="Z10" s="47">
        <v>1</v>
      </c>
      <c r="AA10" s="16"/>
      <c r="AB10" s="1">
        <f t="shared" si="7"/>
        <v>1</v>
      </c>
    </row>
    <row r="11" spans="1:28" ht="18.75" customHeight="1">
      <c r="A11" s="1">
        <v>5</v>
      </c>
      <c r="B11" s="24" t="s">
        <v>126</v>
      </c>
      <c r="C11" s="16">
        <v>1</v>
      </c>
      <c r="D11" s="16">
        <v>1</v>
      </c>
      <c r="E11" s="1">
        <f t="shared" si="0"/>
        <v>2</v>
      </c>
      <c r="F11" s="47"/>
      <c r="G11" s="16">
        <v>1</v>
      </c>
      <c r="H11" s="16"/>
      <c r="I11" s="1">
        <f t="shared" si="1"/>
        <v>1</v>
      </c>
      <c r="J11" s="3">
        <f t="shared" si="2"/>
        <v>3</v>
      </c>
      <c r="K11" s="47">
        <v>1</v>
      </c>
      <c r="L11" s="16" t="s">
        <v>81</v>
      </c>
      <c r="M11" s="47">
        <f t="shared" si="3"/>
        <v>1</v>
      </c>
      <c r="N11" s="47">
        <f t="shared" si="4"/>
        <v>3</v>
      </c>
      <c r="O11" s="3">
        <f t="shared" si="5"/>
        <v>4</v>
      </c>
      <c r="P11" s="16">
        <v>1</v>
      </c>
      <c r="Q11" s="1"/>
      <c r="R11" s="16">
        <v>2</v>
      </c>
      <c r="S11" s="16"/>
      <c r="T11" s="16"/>
      <c r="U11" s="47"/>
      <c r="V11" s="47">
        <v>1</v>
      </c>
      <c r="W11" s="47">
        <v>2</v>
      </c>
      <c r="X11" s="3">
        <f t="shared" si="6"/>
        <v>3</v>
      </c>
      <c r="Y11" s="47"/>
      <c r="Z11" s="47">
        <v>1</v>
      </c>
      <c r="AA11" s="16"/>
      <c r="AB11" s="1">
        <f t="shared" si="7"/>
        <v>1</v>
      </c>
    </row>
    <row r="12" spans="1:28" ht="18.75" customHeight="1">
      <c r="A12" s="1">
        <v>6</v>
      </c>
      <c r="B12" s="24" t="s">
        <v>20</v>
      </c>
      <c r="C12" s="16"/>
      <c r="D12" s="16">
        <v>1</v>
      </c>
      <c r="E12" s="1">
        <f t="shared" si="0"/>
        <v>1</v>
      </c>
      <c r="F12" s="16">
        <v>2</v>
      </c>
      <c r="G12" s="16">
        <v>2</v>
      </c>
      <c r="H12" s="16">
        <v>1</v>
      </c>
      <c r="I12" s="1">
        <f t="shared" si="1"/>
        <v>5</v>
      </c>
      <c r="J12" s="3">
        <f t="shared" si="2"/>
        <v>6</v>
      </c>
      <c r="K12" s="47">
        <v>1</v>
      </c>
      <c r="L12" s="16" t="s">
        <v>81</v>
      </c>
      <c r="M12" s="47">
        <f t="shared" si="3"/>
        <v>2</v>
      </c>
      <c r="N12" s="47">
        <f t="shared" si="4"/>
        <v>5</v>
      </c>
      <c r="O12" s="3">
        <f t="shared" si="5"/>
        <v>7</v>
      </c>
      <c r="P12" s="16"/>
      <c r="Q12" s="1">
        <v>1</v>
      </c>
      <c r="R12" s="16">
        <v>1</v>
      </c>
      <c r="S12" s="16"/>
      <c r="T12" s="16"/>
      <c r="U12" s="47"/>
      <c r="V12" s="47"/>
      <c r="W12" s="47">
        <v>2</v>
      </c>
      <c r="X12" s="3">
        <f t="shared" si="6"/>
        <v>2</v>
      </c>
      <c r="Y12" s="47">
        <v>2</v>
      </c>
      <c r="Z12" s="47">
        <v>2</v>
      </c>
      <c r="AA12" s="16">
        <v>1</v>
      </c>
      <c r="AB12" s="1">
        <f t="shared" si="7"/>
        <v>5</v>
      </c>
    </row>
    <row r="13" spans="1:28" ht="18.75" customHeight="1">
      <c r="A13" s="1">
        <v>7</v>
      </c>
      <c r="B13" s="24" t="s">
        <v>21</v>
      </c>
      <c r="C13" s="16"/>
      <c r="D13" s="16"/>
      <c r="E13" s="1">
        <f t="shared" si="0"/>
        <v>0</v>
      </c>
      <c r="F13" s="16">
        <v>1</v>
      </c>
      <c r="G13" s="47">
        <v>2</v>
      </c>
      <c r="H13" s="47">
        <v>1</v>
      </c>
      <c r="I13" s="1">
        <f t="shared" si="1"/>
        <v>4</v>
      </c>
      <c r="J13" s="3">
        <f t="shared" si="2"/>
        <v>4</v>
      </c>
      <c r="K13" s="47">
        <v>1</v>
      </c>
      <c r="L13" s="16" t="s">
        <v>81</v>
      </c>
      <c r="M13" s="47">
        <f t="shared" si="3"/>
        <v>1</v>
      </c>
      <c r="N13" s="47">
        <f t="shared" si="4"/>
        <v>4</v>
      </c>
      <c r="O13" s="3">
        <f t="shared" si="5"/>
        <v>5</v>
      </c>
      <c r="P13" s="16"/>
      <c r="Q13" s="1">
        <v>1</v>
      </c>
      <c r="R13" s="16"/>
      <c r="S13" s="16"/>
      <c r="T13" s="16"/>
      <c r="U13" s="47"/>
      <c r="V13" s="47"/>
      <c r="W13" s="47">
        <v>1</v>
      </c>
      <c r="X13" s="3">
        <f t="shared" si="6"/>
        <v>1</v>
      </c>
      <c r="Y13" s="47">
        <v>1</v>
      </c>
      <c r="Z13" s="47">
        <v>2</v>
      </c>
      <c r="AA13" s="16">
        <f>2-1</f>
        <v>1</v>
      </c>
      <c r="AB13" s="1">
        <f t="shared" si="7"/>
        <v>4</v>
      </c>
    </row>
    <row r="14" spans="1:28" ht="18.75" customHeight="1">
      <c r="A14" s="1">
        <v>8</v>
      </c>
      <c r="B14" s="24" t="s">
        <v>22</v>
      </c>
      <c r="C14" s="16"/>
      <c r="D14" s="16"/>
      <c r="E14" s="1">
        <f t="shared" si="0"/>
        <v>0</v>
      </c>
      <c r="F14" s="47"/>
      <c r="G14" s="16">
        <v>2</v>
      </c>
      <c r="H14" s="16"/>
      <c r="I14" s="1">
        <f t="shared" si="1"/>
        <v>2</v>
      </c>
      <c r="J14" s="3">
        <f t="shared" si="2"/>
        <v>2</v>
      </c>
      <c r="K14" s="47"/>
      <c r="L14" s="47"/>
      <c r="M14" s="47">
        <f t="shared" si="3"/>
        <v>0</v>
      </c>
      <c r="N14" s="47">
        <f t="shared" si="4"/>
        <v>2</v>
      </c>
      <c r="O14" s="3">
        <f t="shared" si="5"/>
        <v>2</v>
      </c>
      <c r="P14" s="16"/>
      <c r="Q14" s="1"/>
      <c r="R14" s="16"/>
      <c r="S14" s="16"/>
      <c r="T14" s="16"/>
      <c r="U14" s="47"/>
      <c r="V14" s="47"/>
      <c r="W14" s="47"/>
      <c r="X14" s="3">
        <f t="shared" si="6"/>
        <v>0</v>
      </c>
      <c r="Y14" s="47"/>
      <c r="Z14" s="47">
        <v>2</v>
      </c>
      <c r="AA14" s="16"/>
      <c r="AB14" s="1">
        <f t="shared" si="7"/>
        <v>2</v>
      </c>
    </row>
    <row r="15" spans="1:28" ht="18.75" customHeight="1">
      <c r="A15" s="1">
        <v>9</v>
      </c>
      <c r="B15" s="24" t="s">
        <v>25</v>
      </c>
      <c r="C15" s="16"/>
      <c r="D15" s="16"/>
      <c r="E15" s="1">
        <f t="shared" si="0"/>
        <v>0</v>
      </c>
      <c r="F15" s="47"/>
      <c r="G15" s="47">
        <v>1</v>
      </c>
      <c r="H15" s="47"/>
      <c r="I15" s="1">
        <f t="shared" si="1"/>
        <v>1</v>
      </c>
      <c r="J15" s="3">
        <f t="shared" si="2"/>
        <v>1</v>
      </c>
      <c r="K15" s="47"/>
      <c r="L15" s="47"/>
      <c r="M15" s="47">
        <f t="shared" si="3"/>
        <v>0</v>
      </c>
      <c r="N15" s="47">
        <f t="shared" si="4"/>
        <v>1</v>
      </c>
      <c r="O15" s="3">
        <f t="shared" si="5"/>
        <v>1</v>
      </c>
      <c r="P15" s="16"/>
      <c r="Q15" s="1"/>
      <c r="R15" s="16"/>
      <c r="S15" s="16"/>
      <c r="T15" s="16"/>
      <c r="U15" s="16"/>
      <c r="V15" s="16"/>
      <c r="W15" s="16"/>
      <c r="X15" s="3">
        <f t="shared" si="6"/>
        <v>0</v>
      </c>
      <c r="Y15" s="47"/>
      <c r="Z15" s="47">
        <v>1</v>
      </c>
      <c r="AA15" s="47"/>
      <c r="AB15" s="1">
        <f t="shared" si="7"/>
        <v>1</v>
      </c>
    </row>
    <row r="16" spans="1:28" ht="18.75" customHeight="1">
      <c r="A16" s="1">
        <v>10</v>
      </c>
      <c r="B16" s="24" t="s">
        <v>47</v>
      </c>
      <c r="C16" s="16"/>
      <c r="D16" s="16"/>
      <c r="E16" s="1">
        <f t="shared" si="0"/>
        <v>0</v>
      </c>
      <c r="F16" s="16"/>
      <c r="G16" s="47">
        <v>1</v>
      </c>
      <c r="H16" s="47"/>
      <c r="I16" s="1">
        <f t="shared" si="1"/>
        <v>1</v>
      </c>
      <c r="J16" s="3">
        <f t="shared" si="2"/>
        <v>1</v>
      </c>
      <c r="K16" s="47"/>
      <c r="L16" s="16"/>
      <c r="M16" s="47">
        <f t="shared" si="3"/>
        <v>0</v>
      </c>
      <c r="N16" s="47">
        <f t="shared" si="4"/>
        <v>1</v>
      </c>
      <c r="O16" s="3">
        <f t="shared" si="5"/>
        <v>1</v>
      </c>
      <c r="P16" s="16"/>
      <c r="Q16" s="1"/>
      <c r="R16" s="16"/>
      <c r="S16" s="16"/>
      <c r="T16" s="16"/>
      <c r="U16" s="16"/>
      <c r="V16" s="16"/>
      <c r="W16" s="16"/>
      <c r="X16" s="3">
        <f t="shared" si="6"/>
        <v>0</v>
      </c>
      <c r="Y16" s="47"/>
      <c r="Z16" s="47">
        <v>1</v>
      </c>
      <c r="AA16" s="47"/>
      <c r="AB16" s="1">
        <f t="shared" si="7"/>
        <v>1</v>
      </c>
    </row>
    <row r="17" spans="1:28" ht="18.75" customHeight="1">
      <c r="A17" s="1">
        <v>11</v>
      </c>
      <c r="B17" s="24" t="s">
        <v>29</v>
      </c>
      <c r="C17" s="16">
        <v>10</v>
      </c>
      <c r="D17" s="16"/>
      <c r="E17" s="1">
        <f t="shared" si="0"/>
        <v>10</v>
      </c>
      <c r="F17" s="47">
        <v>0</v>
      </c>
      <c r="G17" s="47"/>
      <c r="H17" s="16"/>
      <c r="I17" s="1">
        <f t="shared" si="1"/>
        <v>0</v>
      </c>
      <c r="J17" s="3">
        <f t="shared" si="2"/>
        <v>10</v>
      </c>
      <c r="K17" s="47"/>
      <c r="L17" s="16"/>
      <c r="M17" s="47">
        <f t="shared" si="3"/>
        <v>10</v>
      </c>
      <c r="N17" s="47">
        <f t="shared" si="4"/>
        <v>0</v>
      </c>
      <c r="O17" s="3">
        <f t="shared" si="5"/>
        <v>10</v>
      </c>
      <c r="P17" s="16"/>
      <c r="Q17" s="1"/>
      <c r="R17" s="16">
        <f>2+1</f>
        <v>3</v>
      </c>
      <c r="S17" s="16"/>
      <c r="T17" s="16">
        <v>5</v>
      </c>
      <c r="U17" s="47">
        <f>4-2</f>
        <v>2</v>
      </c>
      <c r="V17" s="47">
        <f>M17</f>
        <v>10</v>
      </c>
      <c r="W17" s="47"/>
      <c r="X17" s="3">
        <f t="shared" si="6"/>
        <v>10</v>
      </c>
      <c r="Y17" s="47">
        <f>1-1</f>
        <v>0</v>
      </c>
      <c r="Z17" s="47"/>
      <c r="AA17" s="47"/>
      <c r="AB17" s="1">
        <f t="shared" si="7"/>
        <v>0</v>
      </c>
    </row>
    <row r="18" spans="1:28" ht="18.75" customHeight="1">
      <c r="A18" s="1">
        <v>12</v>
      </c>
      <c r="B18" s="24" t="s">
        <v>26</v>
      </c>
      <c r="C18" s="16"/>
      <c r="D18" s="16"/>
      <c r="E18" s="1">
        <f t="shared" si="0"/>
        <v>0</v>
      </c>
      <c r="F18" s="16">
        <v>1</v>
      </c>
      <c r="G18" s="47">
        <v>1</v>
      </c>
      <c r="H18" s="47"/>
      <c r="I18" s="1">
        <f t="shared" si="1"/>
        <v>2</v>
      </c>
      <c r="J18" s="3">
        <f t="shared" si="2"/>
        <v>2</v>
      </c>
      <c r="K18" s="47"/>
      <c r="L18" s="47"/>
      <c r="M18" s="47">
        <f t="shared" si="3"/>
        <v>1</v>
      </c>
      <c r="N18" s="47">
        <f t="shared" si="4"/>
        <v>1</v>
      </c>
      <c r="O18" s="3">
        <f t="shared" si="5"/>
        <v>2</v>
      </c>
      <c r="P18" s="16"/>
      <c r="Q18" s="1"/>
      <c r="R18" s="16"/>
      <c r="S18" s="16"/>
      <c r="T18" s="16"/>
      <c r="U18" s="16"/>
      <c r="V18" s="16"/>
      <c r="W18" s="16"/>
      <c r="X18" s="3">
        <f t="shared" si="6"/>
        <v>0</v>
      </c>
      <c r="Y18" s="47">
        <v>1</v>
      </c>
      <c r="Z18" s="47">
        <v>1</v>
      </c>
      <c r="AA18" s="47"/>
      <c r="AB18" s="1">
        <f t="shared" si="7"/>
        <v>2</v>
      </c>
    </row>
    <row r="19" spans="1:28" ht="18.75" customHeight="1">
      <c r="A19" s="1">
        <v>13</v>
      </c>
      <c r="B19" s="24" t="s">
        <v>27</v>
      </c>
      <c r="C19" s="16"/>
      <c r="D19" s="16"/>
      <c r="E19" s="1">
        <f t="shared" si="0"/>
        <v>0</v>
      </c>
      <c r="F19" s="47"/>
      <c r="G19" s="47">
        <v>1</v>
      </c>
      <c r="H19" s="47"/>
      <c r="I19" s="1">
        <f t="shared" si="1"/>
        <v>1</v>
      </c>
      <c r="J19" s="3">
        <f t="shared" si="2"/>
        <v>1</v>
      </c>
      <c r="K19" s="47"/>
      <c r="L19" s="47"/>
      <c r="M19" s="47">
        <f t="shared" si="3"/>
        <v>0</v>
      </c>
      <c r="N19" s="47">
        <f t="shared" si="4"/>
        <v>1</v>
      </c>
      <c r="O19" s="3">
        <f t="shared" si="5"/>
        <v>1</v>
      </c>
      <c r="P19" s="16"/>
      <c r="Q19" s="1"/>
      <c r="R19" s="16"/>
      <c r="S19" s="16"/>
      <c r="T19" s="16"/>
      <c r="U19" s="16"/>
      <c r="V19" s="16"/>
      <c r="W19" s="16"/>
      <c r="X19" s="3">
        <f t="shared" si="6"/>
        <v>0</v>
      </c>
      <c r="Y19" s="47"/>
      <c r="Z19" s="47">
        <v>1</v>
      </c>
      <c r="AA19" s="47"/>
      <c r="AB19" s="1">
        <f t="shared" si="7"/>
        <v>1</v>
      </c>
    </row>
    <row r="20" spans="1:28" ht="18.75" customHeight="1">
      <c r="A20" s="1">
        <v>14</v>
      </c>
      <c r="B20" s="24" t="s">
        <v>28</v>
      </c>
      <c r="C20" s="16"/>
      <c r="D20" s="16"/>
      <c r="E20" s="1">
        <f t="shared" si="0"/>
        <v>0</v>
      </c>
      <c r="F20" s="16"/>
      <c r="G20" s="47">
        <v>1</v>
      </c>
      <c r="H20" s="47"/>
      <c r="I20" s="1">
        <f t="shared" si="1"/>
        <v>1</v>
      </c>
      <c r="J20" s="3">
        <f t="shared" si="2"/>
        <v>1</v>
      </c>
      <c r="K20" s="47"/>
      <c r="L20" s="47"/>
      <c r="M20" s="47">
        <f t="shared" si="3"/>
        <v>0</v>
      </c>
      <c r="N20" s="47">
        <f t="shared" si="4"/>
        <v>1</v>
      </c>
      <c r="O20" s="3">
        <f t="shared" si="5"/>
        <v>1</v>
      </c>
      <c r="P20" s="16"/>
      <c r="Q20" s="1"/>
      <c r="R20" s="16"/>
      <c r="S20" s="16"/>
      <c r="T20" s="16"/>
      <c r="U20" s="16"/>
      <c r="V20" s="16"/>
      <c r="W20" s="16"/>
      <c r="X20" s="3">
        <f t="shared" si="6"/>
        <v>0</v>
      </c>
      <c r="Y20" s="47"/>
      <c r="Z20" s="47">
        <v>1</v>
      </c>
      <c r="AA20" s="47"/>
      <c r="AB20" s="1">
        <f t="shared" si="7"/>
        <v>1</v>
      </c>
    </row>
    <row r="21" spans="1:28" ht="18.75" customHeight="1">
      <c r="A21" s="1">
        <v>15</v>
      </c>
      <c r="B21" s="24" t="s">
        <v>30</v>
      </c>
      <c r="C21" s="16">
        <v>14</v>
      </c>
      <c r="D21" s="16">
        <v>2</v>
      </c>
      <c r="E21" s="1">
        <f t="shared" si="0"/>
        <v>16</v>
      </c>
      <c r="F21" s="47"/>
      <c r="G21" s="47">
        <v>1</v>
      </c>
      <c r="H21" s="47"/>
      <c r="I21" s="1">
        <f t="shared" si="1"/>
        <v>1</v>
      </c>
      <c r="J21" s="3">
        <f t="shared" si="2"/>
        <v>17</v>
      </c>
      <c r="K21" s="47">
        <v>2</v>
      </c>
      <c r="L21" s="16" t="s">
        <v>81</v>
      </c>
      <c r="M21" s="47">
        <f t="shared" si="3"/>
        <v>14</v>
      </c>
      <c r="N21" s="47">
        <f t="shared" si="4"/>
        <v>5</v>
      </c>
      <c r="O21" s="3">
        <f t="shared" si="5"/>
        <v>19</v>
      </c>
      <c r="P21" s="16">
        <v>1</v>
      </c>
      <c r="Q21" s="1">
        <v>2</v>
      </c>
      <c r="R21" s="16">
        <f>5</f>
        <v>5</v>
      </c>
      <c r="S21" s="16"/>
      <c r="T21" s="16">
        <v>7</v>
      </c>
      <c r="U21" s="47">
        <v>3</v>
      </c>
      <c r="V21" s="16">
        <f>14+2-2</f>
        <v>14</v>
      </c>
      <c r="W21" s="47">
        <f>2+2</f>
        <v>4</v>
      </c>
      <c r="X21" s="3">
        <f t="shared" si="6"/>
        <v>18</v>
      </c>
      <c r="Y21" s="47"/>
      <c r="Z21" s="47">
        <f>2-1</f>
        <v>1</v>
      </c>
      <c r="AA21" s="47"/>
      <c r="AB21" s="1">
        <f t="shared" si="7"/>
        <v>1</v>
      </c>
    </row>
    <row r="22" spans="1:28" ht="18.75" customHeight="1">
      <c r="A22" s="1">
        <v>16</v>
      </c>
      <c r="B22" s="24" t="s">
        <v>31</v>
      </c>
      <c r="C22" s="16">
        <v>1</v>
      </c>
      <c r="D22" s="16">
        <v>1</v>
      </c>
      <c r="E22" s="1">
        <f t="shared" si="0"/>
        <v>2</v>
      </c>
      <c r="F22" s="47"/>
      <c r="G22" s="47"/>
      <c r="H22" s="47"/>
      <c r="I22" s="1">
        <f t="shared" si="1"/>
        <v>0</v>
      </c>
      <c r="J22" s="3">
        <f t="shared" si="2"/>
        <v>2</v>
      </c>
      <c r="K22" s="47">
        <v>-1</v>
      </c>
      <c r="L22" s="47" t="s">
        <v>136</v>
      </c>
      <c r="M22" s="47">
        <f t="shared" si="3"/>
        <v>1</v>
      </c>
      <c r="N22" s="47">
        <f t="shared" si="4"/>
        <v>0</v>
      </c>
      <c r="O22" s="3">
        <f t="shared" si="5"/>
        <v>1</v>
      </c>
      <c r="P22" s="16">
        <v>1</v>
      </c>
      <c r="Q22" s="1"/>
      <c r="R22" s="16"/>
      <c r="S22" s="16">
        <f>1-1</f>
        <v>0</v>
      </c>
      <c r="T22" s="16"/>
      <c r="U22" s="47"/>
      <c r="V22" s="47">
        <v>1</v>
      </c>
      <c r="W22" s="47"/>
      <c r="X22" s="3">
        <f t="shared" si="6"/>
        <v>1</v>
      </c>
      <c r="Y22" s="47"/>
      <c r="Z22" s="47"/>
      <c r="AA22" s="47"/>
      <c r="AB22" s="1">
        <f t="shared" si="7"/>
        <v>0</v>
      </c>
    </row>
    <row r="23" spans="1:28" s="5" customFormat="1" ht="18.75" customHeight="1">
      <c r="A23" s="1">
        <v>17</v>
      </c>
      <c r="B23" s="2" t="s">
        <v>32</v>
      </c>
      <c r="C23" s="1">
        <v>7</v>
      </c>
      <c r="D23" s="1">
        <v>2</v>
      </c>
      <c r="E23" s="1">
        <f t="shared" si="0"/>
        <v>9</v>
      </c>
      <c r="F23" s="3"/>
      <c r="G23" s="3">
        <v>1</v>
      </c>
      <c r="H23" s="3"/>
      <c r="I23" s="1">
        <f t="shared" si="1"/>
        <v>1</v>
      </c>
      <c r="J23" s="3">
        <f t="shared" si="2"/>
        <v>10</v>
      </c>
      <c r="K23" s="3">
        <v>-1</v>
      </c>
      <c r="L23" s="1" t="s">
        <v>88</v>
      </c>
      <c r="M23" s="47">
        <f t="shared" si="3"/>
        <v>7</v>
      </c>
      <c r="N23" s="47">
        <f t="shared" si="4"/>
        <v>2</v>
      </c>
      <c r="O23" s="3">
        <f t="shared" si="5"/>
        <v>9</v>
      </c>
      <c r="P23" s="1">
        <f>1</f>
        <v>1</v>
      </c>
      <c r="Q23" s="1"/>
      <c r="R23" s="1">
        <v>2</v>
      </c>
      <c r="S23" s="1">
        <v>1</v>
      </c>
      <c r="T23" s="4">
        <f>4-1</f>
        <v>3</v>
      </c>
      <c r="U23" s="3">
        <v>1</v>
      </c>
      <c r="V23" s="3">
        <v>7</v>
      </c>
      <c r="W23" s="3">
        <f>2-1</f>
        <v>1</v>
      </c>
      <c r="X23" s="3">
        <f t="shared" si="6"/>
        <v>8</v>
      </c>
      <c r="Y23" s="3"/>
      <c r="Z23" s="3">
        <v>1</v>
      </c>
      <c r="AA23" s="3"/>
      <c r="AB23" s="1">
        <f t="shared" si="7"/>
        <v>1</v>
      </c>
    </row>
    <row r="24" spans="1:28" ht="18.75" customHeight="1">
      <c r="A24" s="1">
        <v>18</v>
      </c>
      <c r="B24" s="24" t="s">
        <v>33</v>
      </c>
      <c r="C24" s="16">
        <v>6</v>
      </c>
      <c r="D24" s="16"/>
      <c r="E24" s="1">
        <f t="shared" si="0"/>
        <v>6</v>
      </c>
      <c r="F24" s="47"/>
      <c r="G24" s="47">
        <v>1</v>
      </c>
      <c r="H24" s="47"/>
      <c r="I24" s="1">
        <f t="shared" si="1"/>
        <v>1</v>
      </c>
      <c r="J24" s="3">
        <f t="shared" si="2"/>
        <v>7</v>
      </c>
      <c r="K24" s="47">
        <v>1</v>
      </c>
      <c r="L24" s="16" t="s">
        <v>81</v>
      </c>
      <c r="M24" s="47">
        <f t="shared" si="3"/>
        <v>6</v>
      </c>
      <c r="N24" s="47">
        <f t="shared" si="4"/>
        <v>2</v>
      </c>
      <c r="O24" s="3">
        <f t="shared" si="5"/>
        <v>8</v>
      </c>
      <c r="P24" s="16"/>
      <c r="Q24" s="1">
        <v>1</v>
      </c>
      <c r="R24" s="16">
        <v>3</v>
      </c>
      <c r="S24" s="16"/>
      <c r="T24" s="16">
        <v>1</v>
      </c>
      <c r="U24" s="47">
        <v>2</v>
      </c>
      <c r="V24" s="47">
        <f>7-1</f>
        <v>6</v>
      </c>
      <c r="W24" s="47">
        <v>1</v>
      </c>
      <c r="X24" s="3">
        <f t="shared" si="6"/>
        <v>7</v>
      </c>
      <c r="Y24" s="47"/>
      <c r="Z24" s="47">
        <v>1</v>
      </c>
      <c r="AA24" s="47"/>
      <c r="AB24" s="1">
        <f t="shared" si="7"/>
        <v>1</v>
      </c>
    </row>
    <row r="25" spans="1:28" ht="18.75" customHeight="1">
      <c r="A25" s="1">
        <v>19</v>
      </c>
      <c r="B25" s="24" t="s">
        <v>34</v>
      </c>
      <c r="C25" s="16">
        <v>1</v>
      </c>
      <c r="D25" s="16"/>
      <c r="E25" s="1">
        <f t="shared" si="0"/>
        <v>1</v>
      </c>
      <c r="F25" s="47"/>
      <c r="G25" s="47">
        <v>1</v>
      </c>
      <c r="H25" s="47"/>
      <c r="I25" s="1">
        <f t="shared" si="1"/>
        <v>1</v>
      </c>
      <c r="J25" s="3">
        <f t="shared" si="2"/>
        <v>2</v>
      </c>
      <c r="K25" s="47"/>
      <c r="L25" s="47"/>
      <c r="M25" s="47">
        <f t="shared" si="3"/>
        <v>1</v>
      </c>
      <c r="N25" s="47">
        <f t="shared" si="4"/>
        <v>1</v>
      </c>
      <c r="O25" s="3">
        <f t="shared" si="5"/>
        <v>2</v>
      </c>
      <c r="P25" s="16"/>
      <c r="Q25" s="1"/>
      <c r="R25" s="16"/>
      <c r="S25" s="16"/>
      <c r="T25" s="16"/>
      <c r="U25" s="47">
        <v>1</v>
      </c>
      <c r="V25" s="47">
        <v>1</v>
      </c>
      <c r="W25" s="47"/>
      <c r="X25" s="3">
        <f t="shared" si="6"/>
        <v>1</v>
      </c>
      <c r="Y25" s="47"/>
      <c r="Z25" s="47">
        <v>1</v>
      </c>
      <c r="AA25" s="47"/>
      <c r="AB25" s="1">
        <f t="shared" si="7"/>
        <v>1</v>
      </c>
    </row>
    <row r="26" spans="1:28" ht="18.75" customHeight="1">
      <c r="A26" s="1">
        <v>20</v>
      </c>
      <c r="B26" s="24" t="s">
        <v>85</v>
      </c>
      <c r="C26" s="16">
        <v>12</v>
      </c>
      <c r="D26" s="16"/>
      <c r="E26" s="1">
        <f t="shared" si="0"/>
        <v>12</v>
      </c>
      <c r="F26" s="16">
        <v>3</v>
      </c>
      <c r="G26" s="47"/>
      <c r="H26" s="47"/>
      <c r="I26" s="1">
        <f t="shared" si="1"/>
        <v>3</v>
      </c>
      <c r="J26" s="3">
        <f t="shared" si="2"/>
        <v>15</v>
      </c>
      <c r="K26" s="47"/>
      <c r="L26" s="47"/>
      <c r="M26" s="47">
        <f t="shared" si="3"/>
        <v>15</v>
      </c>
      <c r="N26" s="47">
        <f t="shared" si="4"/>
        <v>0</v>
      </c>
      <c r="O26" s="3">
        <f t="shared" si="5"/>
        <v>15</v>
      </c>
      <c r="P26" s="16">
        <v>3</v>
      </c>
      <c r="Q26" s="1"/>
      <c r="R26" s="16">
        <v>2</v>
      </c>
      <c r="S26" s="16">
        <v>1</v>
      </c>
      <c r="T26" s="16">
        <v>4</v>
      </c>
      <c r="U26" s="47">
        <v>2</v>
      </c>
      <c r="V26" s="47">
        <v>12</v>
      </c>
      <c r="W26" s="47"/>
      <c r="X26" s="3">
        <f t="shared" si="6"/>
        <v>12</v>
      </c>
      <c r="Y26" s="47">
        <v>3</v>
      </c>
      <c r="Z26" s="47"/>
      <c r="AA26" s="47"/>
      <c r="AB26" s="1">
        <f t="shared" si="7"/>
        <v>3</v>
      </c>
    </row>
    <row r="27" spans="1:28" ht="18.75" customHeight="1">
      <c r="A27" s="1">
        <v>21</v>
      </c>
      <c r="B27" s="24" t="s">
        <v>35</v>
      </c>
      <c r="C27" s="16"/>
      <c r="D27" s="16"/>
      <c r="E27" s="1">
        <f t="shared" si="0"/>
        <v>0</v>
      </c>
      <c r="F27" s="47"/>
      <c r="G27" s="47">
        <v>3</v>
      </c>
      <c r="H27" s="47"/>
      <c r="I27" s="1">
        <f t="shared" si="1"/>
        <v>3</v>
      </c>
      <c r="J27" s="3">
        <f t="shared" si="2"/>
        <v>3</v>
      </c>
      <c r="K27" s="47"/>
      <c r="L27" s="47"/>
      <c r="M27" s="47">
        <f t="shared" si="3"/>
        <v>0</v>
      </c>
      <c r="N27" s="47">
        <f t="shared" si="4"/>
        <v>3</v>
      </c>
      <c r="O27" s="3">
        <f t="shared" si="5"/>
        <v>3</v>
      </c>
      <c r="P27" s="16"/>
      <c r="Q27" s="1"/>
      <c r="R27" s="16"/>
      <c r="S27" s="16"/>
      <c r="T27" s="16"/>
      <c r="U27" s="47"/>
      <c r="V27" s="47"/>
      <c r="W27" s="47"/>
      <c r="X27" s="3">
        <f t="shared" si="6"/>
        <v>0</v>
      </c>
      <c r="Y27" s="47"/>
      <c r="Z27" s="47">
        <v>3</v>
      </c>
      <c r="AA27" s="47"/>
      <c r="AB27" s="1">
        <f t="shared" si="7"/>
        <v>3</v>
      </c>
    </row>
    <row r="28" spans="1:28" ht="18.75" customHeight="1">
      <c r="A28" s="1">
        <v>22</v>
      </c>
      <c r="B28" s="24" t="s">
        <v>77</v>
      </c>
      <c r="C28" s="16"/>
      <c r="D28" s="16"/>
      <c r="E28" s="1">
        <f t="shared" si="0"/>
        <v>0</v>
      </c>
      <c r="F28" s="47"/>
      <c r="G28" s="47">
        <v>2</v>
      </c>
      <c r="H28" s="47"/>
      <c r="I28" s="1">
        <f t="shared" si="1"/>
        <v>2</v>
      </c>
      <c r="J28" s="3">
        <f t="shared" si="2"/>
        <v>2</v>
      </c>
      <c r="K28" s="47"/>
      <c r="L28" s="47"/>
      <c r="M28" s="47">
        <f t="shared" si="3"/>
        <v>0</v>
      </c>
      <c r="N28" s="47">
        <f t="shared" si="4"/>
        <v>2</v>
      </c>
      <c r="O28" s="3">
        <f t="shared" si="5"/>
        <v>2</v>
      </c>
      <c r="P28" s="16"/>
      <c r="Q28" s="1"/>
      <c r="R28" s="16"/>
      <c r="S28" s="16"/>
      <c r="T28" s="16"/>
      <c r="U28" s="47"/>
      <c r="V28" s="47"/>
      <c r="W28" s="47"/>
      <c r="X28" s="3">
        <f t="shared" si="6"/>
        <v>0</v>
      </c>
      <c r="Y28" s="47"/>
      <c r="Z28" s="47">
        <v>2</v>
      </c>
      <c r="AA28" s="47"/>
      <c r="AB28" s="1">
        <f t="shared" si="7"/>
        <v>2</v>
      </c>
    </row>
    <row r="29" spans="1:28" s="8" customFormat="1" ht="18.75" customHeight="1">
      <c r="A29" s="6"/>
      <c r="B29" s="7" t="s">
        <v>36</v>
      </c>
      <c r="C29" s="43">
        <f>SUM(C7:C28)</f>
        <v>54</v>
      </c>
      <c r="D29" s="43">
        <f aca="true" t="shared" si="8" ref="D29:AA29">SUM(D7:D28)</f>
        <v>9</v>
      </c>
      <c r="E29" s="43">
        <f t="shared" si="8"/>
        <v>63</v>
      </c>
      <c r="F29" s="43">
        <f t="shared" si="8"/>
        <v>7</v>
      </c>
      <c r="G29" s="43">
        <f t="shared" si="8"/>
        <v>23</v>
      </c>
      <c r="H29" s="43">
        <f t="shared" si="8"/>
        <v>2</v>
      </c>
      <c r="I29" s="43">
        <f t="shared" si="8"/>
        <v>32</v>
      </c>
      <c r="J29" s="43">
        <f t="shared" si="8"/>
        <v>95</v>
      </c>
      <c r="K29" s="43">
        <f t="shared" si="8"/>
        <v>4</v>
      </c>
      <c r="L29" s="43">
        <f t="shared" si="8"/>
        <v>0</v>
      </c>
      <c r="M29" s="43">
        <f t="shared" si="8"/>
        <v>61</v>
      </c>
      <c r="N29" s="43">
        <f t="shared" si="8"/>
        <v>38</v>
      </c>
      <c r="O29" s="43">
        <f t="shared" si="8"/>
        <v>99</v>
      </c>
      <c r="P29" s="43">
        <f t="shared" si="8"/>
        <v>8</v>
      </c>
      <c r="Q29" s="43">
        <f t="shared" si="8"/>
        <v>5</v>
      </c>
      <c r="R29" s="43">
        <f t="shared" si="8"/>
        <v>18</v>
      </c>
      <c r="S29" s="43">
        <f t="shared" si="8"/>
        <v>3</v>
      </c>
      <c r="T29" s="43">
        <f t="shared" si="8"/>
        <v>21</v>
      </c>
      <c r="U29" s="43">
        <f t="shared" si="8"/>
        <v>12</v>
      </c>
      <c r="V29" s="43">
        <f t="shared" si="8"/>
        <v>54</v>
      </c>
      <c r="W29" s="43">
        <f t="shared" si="8"/>
        <v>13</v>
      </c>
      <c r="X29" s="44">
        <f t="shared" si="6"/>
        <v>67</v>
      </c>
      <c r="Y29" s="43">
        <f t="shared" si="8"/>
        <v>7</v>
      </c>
      <c r="Z29" s="43">
        <f t="shared" si="8"/>
        <v>23</v>
      </c>
      <c r="AA29" s="43">
        <f t="shared" si="8"/>
        <v>2</v>
      </c>
      <c r="AB29" s="43">
        <f t="shared" si="7"/>
        <v>32</v>
      </c>
    </row>
    <row r="30" spans="1:28" ht="18.75" customHeight="1">
      <c r="A30" s="94" t="str">
        <f ca="1">CELL("Filename")</f>
        <v>H:\FC-09-10 hum 140909\[Final P&amp;G 090809.xls]CE(Mech.)</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27"/>
    </row>
    <row r="31" spans="1:28" ht="18.75" customHeight="1">
      <c r="A31" s="48" t="s">
        <v>37</v>
      </c>
      <c r="B31" s="91" t="s">
        <v>38</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row>
    <row r="32" spans="1:28" ht="39.75" customHeight="1">
      <c r="A32" s="29" t="s">
        <v>89</v>
      </c>
      <c r="B32" s="91" t="s">
        <v>185</v>
      </c>
      <c r="C32" s="91"/>
      <c r="D32" s="91"/>
      <c r="E32" s="91"/>
      <c r="F32" s="91"/>
      <c r="G32" s="91"/>
      <c r="H32" s="91"/>
      <c r="I32" s="91"/>
      <c r="J32" s="91"/>
      <c r="K32" s="91"/>
      <c r="L32" s="91"/>
      <c r="M32" s="91"/>
      <c r="N32" s="91"/>
      <c r="O32" s="91"/>
      <c r="P32" s="91"/>
      <c r="Q32" s="91"/>
      <c r="R32" s="91"/>
      <c r="S32" s="91"/>
      <c r="T32" s="91"/>
      <c r="U32" s="91"/>
      <c r="V32" s="91"/>
      <c r="W32" s="91"/>
      <c r="X32" s="91"/>
      <c r="Y32" s="91"/>
      <c r="Z32" s="91"/>
      <c r="AA32" s="91"/>
      <c r="AB32" s="91"/>
    </row>
    <row r="33" spans="1:28" ht="37.5" customHeight="1">
      <c r="A33" s="29" t="s">
        <v>81</v>
      </c>
      <c r="B33" s="91" t="s">
        <v>181</v>
      </c>
      <c r="C33" s="91"/>
      <c r="D33" s="91"/>
      <c r="E33" s="91"/>
      <c r="F33" s="91"/>
      <c r="G33" s="91"/>
      <c r="H33" s="91"/>
      <c r="I33" s="91"/>
      <c r="J33" s="91"/>
      <c r="K33" s="91"/>
      <c r="L33" s="91"/>
      <c r="M33" s="91"/>
      <c r="N33" s="91"/>
      <c r="O33" s="91"/>
      <c r="P33" s="91"/>
      <c r="Q33" s="91"/>
      <c r="R33" s="91"/>
      <c r="S33" s="91"/>
      <c r="T33" s="91"/>
      <c r="U33" s="91"/>
      <c r="V33" s="91"/>
      <c r="W33" s="91"/>
      <c r="X33" s="91"/>
      <c r="Y33" s="91"/>
      <c r="Z33" s="91"/>
      <c r="AA33" s="91"/>
      <c r="AB33" s="91"/>
    </row>
    <row r="34" spans="1:28" ht="22.5" customHeight="1">
      <c r="A34" s="49" t="s">
        <v>136</v>
      </c>
      <c r="B34" s="91" t="s">
        <v>141</v>
      </c>
      <c r="C34" s="91"/>
      <c r="D34" s="91"/>
      <c r="E34" s="91"/>
      <c r="F34" s="91"/>
      <c r="G34" s="91"/>
      <c r="H34" s="91"/>
      <c r="I34" s="91"/>
      <c r="J34" s="91"/>
      <c r="K34" s="91"/>
      <c r="L34" s="91"/>
      <c r="M34" s="91"/>
      <c r="N34" s="91"/>
      <c r="O34" s="91"/>
      <c r="P34" s="91"/>
      <c r="Q34" s="91"/>
      <c r="R34" s="91"/>
      <c r="S34" s="91"/>
      <c r="T34" s="91"/>
      <c r="U34" s="91"/>
      <c r="V34" s="91"/>
      <c r="W34" s="91"/>
      <c r="X34" s="91"/>
      <c r="Y34" s="91"/>
      <c r="Z34" s="91"/>
      <c r="AA34" s="91"/>
      <c r="AB34" s="91"/>
    </row>
    <row r="35" spans="1:28" ht="27.75" customHeight="1">
      <c r="A35" s="29" t="s">
        <v>88</v>
      </c>
      <c r="B35" s="91" t="s">
        <v>132</v>
      </c>
      <c r="C35" s="91"/>
      <c r="D35" s="91"/>
      <c r="E35" s="91"/>
      <c r="F35" s="91"/>
      <c r="G35" s="91"/>
      <c r="H35" s="91"/>
      <c r="I35" s="91"/>
      <c r="J35" s="91"/>
      <c r="K35" s="91"/>
      <c r="L35" s="91"/>
      <c r="M35" s="91"/>
      <c r="N35" s="91"/>
      <c r="O35" s="91"/>
      <c r="P35" s="91"/>
      <c r="Q35" s="91"/>
      <c r="R35" s="91"/>
      <c r="S35" s="91"/>
      <c r="T35" s="91"/>
      <c r="U35" s="91"/>
      <c r="V35" s="91"/>
      <c r="W35" s="91"/>
      <c r="X35" s="91"/>
      <c r="Y35" s="91"/>
      <c r="Z35" s="91"/>
      <c r="AA35" s="91"/>
      <c r="AB35" s="91"/>
    </row>
    <row r="36" spans="1:28" ht="18" customHeight="1">
      <c r="A36" s="29"/>
      <c r="C36" s="45"/>
      <c r="D36" s="45"/>
      <c r="E36" s="45"/>
      <c r="F36" s="45"/>
      <c r="G36" s="45"/>
      <c r="H36" s="45"/>
      <c r="I36" s="45"/>
      <c r="J36" s="45"/>
      <c r="K36" s="45"/>
      <c r="L36" s="45"/>
      <c r="Q36" s="95" t="s">
        <v>214</v>
      </c>
      <c r="R36" s="95"/>
      <c r="S36" s="95"/>
      <c r="T36" s="95"/>
      <c r="U36" s="46"/>
      <c r="V36" s="45"/>
      <c r="W36" s="45"/>
      <c r="X36" s="45"/>
      <c r="Y36" s="45"/>
      <c r="AA36" s="46"/>
      <c r="AB36" s="46"/>
    </row>
    <row r="37" spans="1:28" ht="18" customHeight="1">
      <c r="A37" s="29"/>
      <c r="C37" s="45"/>
      <c r="D37" s="45"/>
      <c r="E37" s="45"/>
      <c r="F37" s="45"/>
      <c r="G37" s="45"/>
      <c r="H37" s="45"/>
      <c r="I37" s="45"/>
      <c r="J37" s="45"/>
      <c r="K37" s="45"/>
      <c r="L37" s="45"/>
      <c r="P37" s="95" t="s">
        <v>101</v>
      </c>
      <c r="Q37" s="95"/>
      <c r="R37" s="95"/>
      <c r="S37" s="95"/>
      <c r="T37" s="95"/>
      <c r="U37" s="95"/>
      <c r="V37" s="45"/>
      <c r="W37" s="45"/>
      <c r="X37" s="45"/>
      <c r="Y37" s="45"/>
      <c r="AA37" s="46"/>
      <c r="AB37" s="46"/>
    </row>
    <row r="38" spans="1:28" ht="37.5" customHeight="1">
      <c r="A38" s="29"/>
      <c r="C38" s="45"/>
      <c r="D38" s="45"/>
      <c r="E38" s="45"/>
      <c r="F38" s="45"/>
      <c r="G38" s="45"/>
      <c r="H38" s="45"/>
      <c r="I38" s="45"/>
      <c r="J38" s="45"/>
      <c r="K38" s="95" t="s">
        <v>103</v>
      </c>
      <c r="L38" s="95"/>
      <c r="M38" s="95"/>
      <c r="N38" s="95"/>
      <c r="R38" s="45"/>
      <c r="S38" s="45"/>
      <c r="T38" s="45"/>
      <c r="U38" s="45"/>
      <c r="V38" s="45"/>
      <c r="W38" s="45"/>
      <c r="X38" s="45"/>
      <c r="Y38" s="45"/>
      <c r="AA38" s="46"/>
      <c r="AB38" s="46"/>
    </row>
    <row r="39" spans="1:28" ht="18.75" customHeight="1">
      <c r="A39" s="29"/>
      <c r="C39" s="45"/>
      <c r="D39" s="45"/>
      <c r="E39" s="45"/>
      <c r="F39" s="45"/>
      <c r="G39" s="45"/>
      <c r="H39" s="45"/>
      <c r="I39" s="45"/>
      <c r="J39" s="45"/>
      <c r="M39" s="46"/>
      <c r="N39" s="46"/>
      <c r="R39" s="45"/>
      <c r="S39" s="45"/>
      <c r="T39" s="45"/>
      <c r="U39" s="45"/>
      <c r="V39" s="45"/>
      <c r="W39" s="45"/>
      <c r="X39" s="45"/>
      <c r="Y39" s="45"/>
      <c r="AA39" s="46"/>
      <c r="AB39" s="46"/>
    </row>
    <row r="40" spans="1:28" ht="18.75" customHeight="1">
      <c r="A40" s="29"/>
      <c r="C40" s="45"/>
      <c r="D40" s="45"/>
      <c r="E40" s="45"/>
      <c r="F40" s="45"/>
      <c r="G40" s="45"/>
      <c r="H40" s="45"/>
      <c r="I40" s="45"/>
      <c r="J40" s="45"/>
      <c r="K40" s="45"/>
      <c r="L40" s="45"/>
      <c r="Q40" s="95" t="s">
        <v>39</v>
      </c>
      <c r="R40" s="95"/>
      <c r="S40" s="95"/>
      <c r="T40" s="95"/>
      <c r="U40" s="45"/>
      <c r="V40" s="45"/>
      <c r="W40" s="45"/>
      <c r="X40" s="45"/>
      <c r="Y40" s="45"/>
      <c r="AA40" s="46"/>
      <c r="AB40" s="46"/>
    </row>
    <row r="41" spans="1:28" ht="26.25" customHeight="1">
      <c r="A41" s="49"/>
      <c r="C41" s="45"/>
      <c r="D41" s="45"/>
      <c r="E41" s="45"/>
      <c r="F41" s="45"/>
      <c r="G41" s="45"/>
      <c r="H41" s="45"/>
      <c r="I41" s="45"/>
      <c r="J41" s="45"/>
      <c r="K41" s="45"/>
      <c r="L41" s="45"/>
      <c r="R41" s="45"/>
      <c r="S41" s="45"/>
      <c r="T41" s="45"/>
      <c r="U41" s="45"/>
      <c r="V41" s="45"/>
      <c r="W41" s="45"/>
      <c r="X41" s="45"/>
      <c r="Y41" s="45"/>
      <c r="AA41" s="46"/>
      <c r="AB41" s="46"/>
    </row>
    <row r="42" spans="1:28" ht="26.25" customHeight="1">
      <c r="A42" s="29"/>
      <c r="B42" s="92"/>
      <c r="C42" s="92"/>
      <c r="D42" s="92"/>
      <c r="E42" s="92"/>
      <c r="F42" s="92"/>
      <c r="G42" s="92"/>
      <c r="H42" s="92"/>
      <c r="I42" s="92"/>
      <c r="J42" s="92"/>
      <c r="K42" s="92"/>
      <c r="L42" s="92"/>
      <c r="M42" s="92"/>
      <c r="N42" s="92"/>
      <c r="O42" s="92"/>
      <c r="P42" s="92"/>
      <c r="Q42" s="92"/>
      <c r="R42" s="92"/>
      <c r="S42" s="92"/>
      <c r="T42" s="92"/>
      <c r="U42" s="92"/>
      <c r="V42" s="92"/>
      <c r="W42" s="92"/>
      <c r="X42" s="92"/>
      <c r="Y42" s="92"/>
      <c r="Z42" s="92"/>
      <c r="AA42" s="46"/>
      <c r="AB42" s="46"/>
    </row>
    <row r="43" spans="1:28" ht="28.5" customHeight="1">
      <c r="A43" s="29"/>
      <c r="B43" s="50"/>
      <c r="C43" s="50"/>
      <c r="D43" s="50"/>
      <c r="E43" s="50"/>
      <c r="F43" s="50"/>
      <c r="G43" s="50"/>
      <c r="H43" s="50"/>
      <c r="I43" s="50"/>
      <c r="J43" s="50"/>
      <c r="M43" s="50"/>
      <c r="N43" s="50"/>
      <c r="O43" s="50"/>
      <c r="P43" s="50"/>
      <c r="Q43" s="50"/>
      <c r="R43" s="50"/>
      <c r="S43" s="50"/>
      <c r="T43" s="50"/>
      <c r="U43" s="50"/>
      <c r="V43" s="50"/>
      <c r="W43" s="50"/>
      <c r="X43" s="50"/>
      <c r="Y43" s="50"/>
      <c r="Z43" s="50"/>
      <c r="AA43" s="46"/>
      <c r="AB43" s="46"/>
    </row>
    <row r="44" spans="1:28" ht="28.5" customHeight="1">
      <c r="A44" s="29"/>
      <c r="B44" s="50"/>
      <c r="C44" s="50"/>
      <c r="D44" s="50"/>
      <c r="E44" s="50"/>
      <c r="F44" s="50"/>
      <c r="G44" s="50"/>
      <c r="H44" s="50"/>
      <c r="I44" s="50"/>
      <c r="J44" s="50"/>
      <c r="M44" s="50"/>
      <c r="N44" s="50"/>
      <c r="O44" s="50"/>
      <c r="P44" s="50"/>
      <c r="Q44" s="50"/>
      <c r="R44" s="50"/>
      <c r="S44" s="50"/>
      <c r="T44" s="50"/>
      <c r="U44" s="50"/>
      <c r="V44" s="50"/>
      <c r="W44" s="50"/>
      <c r="X44" s="50"/>
      <c r="Y44" s="50"/>
      <c r="Z44" s="50"/>
      <c r="AA44" s="46"/>
      <c r="AB44" s="46"/>
    </row>
    <row r="45" spans="1:28" ht="28.5" customHeight="1">
      <c r="A45" s="29"/>
      <c r="B45" s="50"/>
      <c r="C45" s="50"/>
      <c r="D45" s="50"/>
      <c r="E45" s="50"/>
      <c r="F45" s="50"/>
      <c r="G45" s="50"/>
      <c r="H45" s="50"/>
      <c r="I45" s="50"/>
      <c r="J45" s="50"/>
      <c r="M45" s="50"/>
      <c r="N45" s="50"/>
      <c r="O45" s="50"/>
      <c r="P45" s="50"/>
      <c r="Q45" s="50"/>
      <c r="R45" s="50"/>
      <c r="S45" s="50"/>
      <c r="T45" s="50"/>
      <c r="U45" s="50"/>
      <c r="V45" s="50"/>
      <c r="W45" s="50"/>
      <c r="X45" s="50"/>
      <c r="Y45" s="50"/>
      <c r="Z45" s="50"/>
      <c r="AA45" s="46"/>
      <c r="AB45" s="46"/>
    </row>
    <row r="46" spans="1:28" ht="28.5" customHeight="1">
      <c r="A46" s="29"/>
      <c r="B46" s="50"/>
      <c r="C46" s="50"/>
      <c r="D46" s="50"/>
      <c r="E46" s="50"/>
      <c r="F46" s="50"/>
      <c r="G46" s="50"/>
      <c r="H46" s="50"/>
      <c r="I46" s="50"/>
      <c r="J46" s="50"/>
      <c r="M46" s="50"/>
      <c r="N46" s="50"/>
      <c r="O46" s="50"/>
      <c r="P46" s="50"/>
      <c r="Q46" s="50"/>
      <c r="R46" s="50"/>
      <c r="S46" s="50"/>
      <c r="T46" s="50"/>
      <c r="U46" s="50"/>
      <c r="V46" s="50"/>
      <c r="W46" s="50"/>
      <c r="X46" s="50"/>
      <c r="Y46" s="50"/>
      <c r="Z46" s="50"/>
      <c r="AA46" s="46"/>
      <c r="AB46" s="46"/>
    </row>
    <row r="47" spans="1:28" ht="28.5" customHeight="1">
      <c r="A47" s="29"/>
      <c r="B47" s="50"/>
      <c r="C47" s="50"/>
      <c r="D47" s="50"/>
      <c r="E47" s="50"/>
      <c r="F47" s="50"/>
      <c r="G47" s="50"/>
      <c r="H47" s="50"/>
      <c r="I47" s="50"/>
      <c r="J47" s="50"/>
      <c r="M47" s="50"/>
      <c r="N47" s="50"/>
      <c r="O47" s="50"/>
      <c r="P47" s="50"/>
      <c r="Q47" s="50"/>
      <c r="R47" s="50"/>
      <c r="S47" s="50"/>
      <c r="T47" s="50"/>
      <c r="U47" s="50"/>
      <c r="V47" s="50"/>
      <c r="W47" s="50"/>
      <c r="X47" s="50"/>
      <c r="Y47" s="50"/>
      <c r="Z47" s="50"/>
      <c r="AA47" s="46"/>
      <c r="AB47" s="46"/>
    </row>
    <row r="48" spans="1:28" ht="28.5" customHeight="1">
      <c r="A48" s="29"/>
      <c r="B48" s="50"/>
      <c r="C48" s="50"/>
      <c r="D48" s="50"/>
      <c r="E48" s="50"/>
      <c r="F48" s="50"/>
      <c r="G48" s="50"/>
      <c r="H48" s="50"/>
      <c r="I48" s="50"/>
      <c r="J48" s="50"/>
      <c r="M48" s="50"/>
      <c r="N48" s="50"/>
      <c r="O48" s="50"/>
      <c r="P48" s="50"/>
      <c r="Q48" s="50"/>
      <c r="R48" s="50"/>
      <c r="S48" s="50"/>
      <c r="T48" s="50"/>
      <c r="U48" s="50"/>
      <c r="V48" s="50"/>
      <c r="W48" s="50"/>
      <c r="X48" s="50"/>
      <c r="Y48" s="50"/>
      <c r="Z48" s="50"/>
      <c r="AA48" s="46"/>
      <c r="AB48" s="46"/>
    </row>
    <row r="49" spans="1:28" ht="28.5" customHeight="1">
      <c r="A49" s="29"/>
      <c r="B49" s="50"/>
      <c r="C49" s="50"/>
      <c r="D49" s="50"/>
      <c r="E49" s="50"/>
      <c r="F49" s="50"/>
      <c r="G49" s="50"/>
      <c r="H49" s="50"/>
      <c r="I49" s="50"/>
      <c r="J49" s="50"/>
      <c r="M49" s="50"/>
      <c r="N49" s="50"/>
      <c r="O49" s="50"/>
      <c r="P49" s="50"/>
      <c r="Q49" s="50"/>
      <c r="R49" s="50"/>
      <c r="S49" s="50"/>
      <c r="T49" s="50"/>
      <c r="U49" s="50"/>
      <c r="V49" s="50"/>
      <c r="W49" s="50"/>
      <c r="X49" s="50"/>
      <c r="Y49" s="50"/>
      <c r="Z49" s="50"/>
      <c r="AA49" s="46"/>
      <c r="AB49" s="46"/>
    </row>
    <row r="50" spans="2:26" ht="28.5" customHeight="1">
      <c r="B50" s="92"/>
      <c r="C50" s="92"/>
      <c r="D50" s="92"/>
      <c r="E50" s="92"/>
      <c r="F50" s="92"/>
      <c r="G50" s="92"/>
      <c r="H50" s="92"/>
      <c r="I50" s="92"/>
      <c r="J50" s="92"/>
      <c r="K50" s="92"/>
      <c r="L50" s="92"/>
      <c r="M50" s="92"/>
      <c r="N50" s="92"/>
      <c r="O50" s="92"/>
      <c r="P50" s="92"/>
      <c r="Q50" s="92"/>
      <c r="R50" s="92"/>
      <c r="S50" s="92"/>
      <c r="T50" s="92"/>
      <c r="U50" s="92"/>
      <c r="V50" s="92"/>
      <c r="W50" s="92"/>
      <c r="X50" s="92"/>
      <c r="Y50" s="92"/>
      <c r="Z50" s="92"/>
    </row>
    <row r="51" spans="2:26" ht="28.5" customHeight="1">
      <c r="B51" s="92"/>
      <c r="C51" s="92"/>
      <c r="D51" s="92"/>
      <c r="E51" s="92"/>
      <c r="F51" s="92"/>
      <c r="G51" s="92"/>
      <c r="H51" s="92"/>
      <c r="I51" s="92"/>
      <c r="J51" s="92"/>
      <c r="K51" s="92"/>
      <c r="L51" s="92"/>
      <c r="M51" s="92"/>
      <c r="N51" s="92"/>
      <c r="O51" s="92"/>
      <c r="P51" s="92"/>
      <c r="Q51" s="92"/>
      <c r="R51" s="92"/>
      <c r="S51" s="92"/>
      <c r="T51" s="92"/>
      <c r="U51" s="92"/>
      <c r="V51" s="92"/>
      <c r="W51" s="92"/>
      <c r="X51" s="92"/>
      <c r="Y51" s="92"/>
      <c r="Z51" s="92"/>
    </row>
    <row r="52" spans="2:26" ht="28.5" customHeight="1">
      <c r="B52" s="92"/>
      <c r="C52" s="92"/>
      <c r="D52" s="92"/>
      <c r="E52" s="92"/>
      <c r="F52" s="92"/>
      <c r="G52" s="92"/>
      <c r="H52" s="92"/>
      <c r="I52" s="92"/>
      <c r="J52" s="92"/>
      <c r="K52" s="92"/>
      <c r="L52" s="92"/>
      <c r="M52" s="92"/>
      <c r="N52" s="92"/>
      <c r="O52" s="92"/>
      <c r="P52" s="92"/>
      <c r="Q52" s="92"/>
      <c r="R52" s="92"/>
      <c r="S52" s="92"/>
      <c r="T52" s="92"/>
      <c r="U52" s="92"/>
      <c r="V52" s="92"/>
      <c r="W52" s="92"/>
      <c r="X52" s="92"/>
      <c r="Y52" s="92"/>
      <c r="Z52" s="92"/>
    </row>
    <row r="53" spans="2:26" ht="18.75" customHeight="1">
      <c r="B53" s="92"/>
      <c r="C53" s="92"/>
      <c r="D53" s="92"/>
      <c r="E53" s="92"/>
      <c r="F53" s="92"/>
      <c r="G53" s="92"/>
      <c r="H53" s="92"/>
      <c r="I53" s="92"/>
      <c r="J53" s="92"/>
      <c r="K53" s="92"/>
      <c r="L53" s="92"/>
      <c r="M53" s="92"/>
      <c r="N53" s="92"/>
      <c r="O53" s="92"/>
      <c r="P53" s="92"/>
      <c r="Q53" s="92"/>
      <c r="R53" s="92"/>
      <c r="S53" s="92"/>
      <c r="T53" s="92"/>
      <c r="U53" s="92"/>
      <c r="V53" s="92"/>
      <c r="W53" s="92"/>
      <c r="X53" s="92"/>
      <c r="Y53" s="92"/>
      <c r="Z53" s="92"/>
    </row>
    <row r="54" ht="18.75" customHeight="1"/>
    <row r="55" spans="2:26" ht="18.75" customHeight="1">
      <c r="B55" s="96"/>
      <c r="C55" s="96"/>
      <c r="D55" s="96"/>
      <c r="E55" s="96"/>
      <c r="F55" s="96"/>
      <c r="G55" s="96"/>
      <c r="H55" s="96"/>
      <c r="I55" s="96"/>
      <c r="J55" s="96"/>
      <c r="K55" s="96"/>
      <c r="L55" s="96"/>
      <c r="M55" s="96"/>
      <c r="N55" s="96"/>
      <c r="O55" s="96"/>
      <c r="P55" s="96"/>
      <c r="Q55" s="96"/>
      <c r="R55" s="96"/>
      <c r="S55" s="96"/>
      <c r="T55" s="96"/>
      <c r="U55" s="96"/>
      <c r="V55" s="96"/>
      <c r="W55" s="96"/>
      <c r="X55" s="96"/>
      <c r="Y55" s="96"/>
      <c r="Z55" s="96"/>
    </row>
    <row r="56" spans="2:26" ht="18.75" customHeight="1">
      <c r="B56" s="96"/>
      <c r="C56" s="96"/>
      <c r="D56" s="96"/>
      <c r="E56" s="96"/>
      <c r="F56" s="96"/>
      <c r="G56" s="96"/>
      <c r="H56" s="96"/>
      <c r="I56" s="96"/>
      <c r="J56" s="96"/>
      <c r="K56" s="96"/>
      <c r="L56" s="96"/>
      <c r="M56" s="96"/>
      <c r="N56" s="96"/>
      <c r="O56" s="96"/>
      <c r="P56" s="96"/>
      <c r="Q56" s="96"/>
      <c r="R56" s="96"/>
      <c r="S56" s="96"/>
      <c r="T56" s="96"/>
      <c r="U56" s="96"/>
      <c r="V56" s="96"/>
      <c r="W56" s="96"/>
      <c r="X56" s="96"/>
      <c r="Y56" s="96"/>
      <c r="Z56" s="96"/>
    </row>
    <row r="57" spans="1:26" ht="15">
      <c r="A57" s="51"/>
      <c r="B57" s="96"/>
      <c r="C57" s="96"/>
      <c r="D57" s="96"/>
      <c r="E57" s="96"/>
      <c r="F57" s="96"/>
      <c r="G57" s="96"/>
      <c r="H57" s="96"/>
      <c r="I57" s="96"/>
      <c r="J57" s="96"/>
      <c r="K57" s="96"/>
      <c r="L57" s="96"/>
      <c r="M57" s="96"/>
      <c r="N57" s="96"/>
      <c r="O57" s="96"/>
      <c r="P57" s="96"/>
      <c r="Q57" s="96"/>
      <c r="R57" s="96"/>
      <c r="S57" s="96"/>
      <c r="T57" s="96"/>
      <c r="U57" s="96"/>
      <c r="V57" s="96"/>
      <c r="W57" s="96"/>
      <c r="X57" s="96"/>
      <c r="Y57" s="96"/>
      <c r="Z57" s="96"/>
    </row>
    <row r="58" spans="1:26" ht="15">
      <c r="A58" s="51"/>
      <c r="B58" s="96"/>
      <c r="C58" s="96"/>
      <c r="D58" s="96"/>
      <c r="E58" s="96"/>
      <c r="F58" s="96"/>
      <c r="G58" s="96"/>
      <c r="H58" s="96"/>
      <c r="I58" s="96"/>
      <c r="J58" s="96"/>
      <c r="K58" s="96"/>
      <c r="L58" s="96"/>
      <c r="M58" s="96"/>
      <c r="N58" s="96"/>
      <c r="O58" s="96"/>
      <c r="P58" s="96"/>
      <c r="Q58" s="96"/>
      <c r="R58" s="96"/>
      <c r="S58" s="96"/>
      <c r="T58" s="96"/>
      <c r="U58" s="96"/>
      <c r="V58" s="96"/>
      <c r="W58" s="96"/>
      <c r="X58" s="96"/>
      <c r="Y58" s="96"/>
      <c r="Z58" s="96"/>
    </row>
    <row r="59" spans="1:26" ht="15">
      <c r="A59" s="49"/>
      <c r="B59" s="96"/>
      <c r="C59" s="96"/>
      <c r="D59" s="96"/>
      <c r="E59" s="96"/>
      <c r="F59" s="96"/>
      <c r="G59" s="96"/>
      <c r="H59" s="96"/>
      <c r="I59" s="96"/>
      <c r="J59" s="96"/>
      <c r="K59" s="96"/>
      <c r="L59" s="96"/>
      <c r="M59" s="96"/>
      <c r="N59" s="96"/>
      <c r="O59" s="96"/>
      <c r="P59" s="96"/>
      <c r="Q59" s="96"/>
      <c r="R59" s="96"/>
      <c r="S59" s="96"/>
      <c r="T59" s="96"/>
      <c r="U59" s="96"/>
      <c r="V59" s="96"/>
      <c r="W59" s="96"/>
      <c r="X59" s="96"/>
      <c r="Y59" s="96"/>
      <c r="Z59" s="96"/>
    </row>
    <row r="60" spans="1:26" ht="15">
      <c r="A60" s="29"/>
      <c r="B60" s="96"/>
      <c r="C60" s="96"/>
      <c r="D60" s="96"/>
      <c r="E60" s="96"/>
      <c r="F60" s="96"/>
      <c r="G60" s="96"/>
      <c r="H60" s="96"/>
      <c r="I60" s="96"/>
      <c r="J60" s="96"/>
      <c r="K60" s="96"/>
      <c r="L60" s="96"/>
      <c r="M60" s="96"/>
      <c r="N60" s="96"/>
      <c r="O60" s="96"/>
      <c r="P60" s="96"/>
      <c r="Q60" s="96"/>
      <c r="R60" s="96"/>
      <c r="S60" s="96"/>
      <c r="T60" s="96"/>
      <c r="U60" s="96"/>
      <c r="V60" s="96"/>
      <c r="W60" s="96"/>
      <c r="X60" s="96"/>
      <c r="Y60" s="96"/>
      <c r="Z60" s="96"/>
    </row>
    <row r="61" spans="1:26" ht="15">
      <c r="A61" s="49"/>
      <c r="B61" s="96"/>
      <c r="C61" s="96"/>
      <c r="D61" s="96"/>
      <c r="E61" s="96"/>
      <c r="F61" s="96"/>
      <c r="G61" s="96"/>
      <c r="H61" s="96"/>
      <c r="I61" s="96"/>
      <c r="J61" s="96"/>
      <c r="K61" s="96"/>
      <c r="L61" s="96"/>
      <c r="M61" s="96"/>
      <c r="N61" s="96"/>
      <c r="O61" s="96"/>
      <c r="P61" s="96"/>
      <c r="Q61" s="96"/>
      <c r="R61" s="96"/>
      <c r="S61" s="96"/>
      <c r="T61" s="96"/>
      <c r="U61" s="96"/>
      <c r="V61" s="96"/>
      <c r="W61" s="96"/>
      <c r="X61" s="96"/>
      <c r="Y61" s="96"/>
      <c r="Z61" s="96"/>
    </row>
    <row r="62" spans="2:22" ht="15">
      <c r="B62" s="52"/>
      <c r="C62" s="51"/>
      <c r="D62" s="51"/>
      <c r="E62" s="51"/>
      <c r="F62" s="51"/>
      <c r="G62" s="51"/>
      <c r="H62" s="51"/>
      <c r="I62" s="51"/>
      <c r="J62" s="51"/>
      <c r="K62" s="51"/>
      <c r="L62" s="51"/>
      <c r="M62" s="52"/>
      <c r="N62" s="52"/>
      <c r="O62" s="52"/>
      <c r="P62" s="13"/>
      <c r="Q62" s="13"/>
      <c r="R62" s="29"/>
      <c r="V62" s="13"/>
    </row>
    <row r="63" spans="2:26" ht="15">
      <c r="B63" s="53"/>
      <c r="M63" s="46"/>
      <c r="N63" s="52"/>
      <c r="O63" s="52"/>
      <c r="P63" s="13"/>
      <c r="Q63" s="13"/>
      <c r="R63" s="29"/>
      <c r="V63" s="13"/>
      <c r="Z63" s="27"/>
    </row>
    <row r="64" spans="2:26" ht="15">
      <c r="B64" s="53"/>
      <c r="F64" s="29"/>
      <c r="G64" s="29"/>
      <c r="H64" s="29"/>
      <c r="M64" s="46"/>
      <c r="N64" s="52"/>
      <c r="O64" s="52"/>
      <c r="P64" s="13"/>
      <c r="Q64" s="13"/>
      <c r="R64" s="29"/>
      <c r="V64" s="13"/>
      <c r="Z64" s="52"/>
    </row>
    <row r="65" spans="2:26" ht="15" customHeight="1">
      <c r="B65" s="53"/>
      <c r="C65" s="51"/>
      <c r="F65" s="29"/>
      <c r="G65" s="29"/>
      <c r="H65" s="29"/>
      <c r="N65" s="46"/>
      <c r="O65" s="46"/>
      <c r="P65" s="13"/>
      <c r="Q65" s="13"/>
      <c r="R65" s="29"/>
      <c r="V65" s="13"/>
      <c r="Z65" s="52"/>
    </row>
    <row r="66" spans="2:26" ht="15">
      <c r="B66" s="53"/>
      <c r="F66" s="29"/>
      <c r="G66" s="29"/>
      <c r="H66" s="29"/>
      <c r="N66" s="46"/>
      <c r="O66" s="46"/>
      <c r="P66" s="13"/>
      <c r="Q66" s="13"/>
      <c r="R66" s="29"/>
      <c r="V66" s="13"/>
      <c r="Z66" s="52"/>
    </row>
    <row r="67" spans="2:26" ht="15">
      <c r="B67" s="53"/>
      <c r="G67" s="29"/>
      <c r="H67" s="29"/>
      <c r="P67" s="13"/>
      <c r="Q67" s="13"/>
      <c r="R67" s="29"/>
      <c r="V67" s="13"/>
      <c r="Z67" s="52"/>
    </row>
    <row r="68" spans="6:26" ht="15">
      <c r="F68" s="29"/>
      <c r="G68" s="29"/>
      <c r="H68" s="29"/>
      <c r="M68" s="46"/>
      <c r="P68" s="13"/>
      <c r="Q68" s="13"/>
      <c r="R68" s="29"/>
      <c r="V68" s="13"/>
      <c r="Z68" s="52"/>
    </row>
    <row r="69" spans="6:26" ht="15">
      <c r="F69" s="29"/>
      <c r="G69" s="29"/>
      <c r="H69" s="29"/>
      <c r="P69" s="13"/>
      <c r="Q69" s="13"/>
      <c r="R69" s="29"/>
      <c r="V69" s="13"/>
      <c r="Z69" s="52"/>
    </row>
  </sheetData>
  <sheetProtection/>
  <mergeCells count="44">
    <mergeCell ref="P4:X4"/>
    <mergeCell ref="Y4:AB4"/>
    <mergeCell ref="Q5:Q6"/>
    <mergeCell ref="P5:P6"/>
    <mergeCell ref="R5:R6"/>
    <mergeCell ref="B52:Z52"/>
    <mergeCell ref="B58:Z58"/>
    <mergeCell ref="B60:Z60"/>
    <mergeCell ref="K3:L6"/>
    <mergeCell ref="M3:O5"/>
    <mergeCell ref="B35:AB35"/>
    <mergeCell ref="B53:Z53"/>
    <mergeCell ref="B50:Z50"/>
    <mergeCell ref="Q40:T40"/>
    <mergeCell ref="P3:AB3"/>
    <mergeCell ref="B61:Z61"/>
    <mergeCell ref="B55:Z55"/>
    <mergeCell ref="B56:Z56"/>
    <mergeCell ref="B57:Z57"/>
    <mergeCell ref="B59:Z59"/>
    <mergeCell ref="B42:Z42"/>
    <mergeCell ref="Q36:T36"/>
    <mergeCell ref="P37:U37"/>
    <mergeCell ref="K38:N38"/>
    <mergeCell ref="B51:Z51"/>
    <mergeCell ref="A1:AB1"/>
    <mergeCell ref="B31:AB31"/>
    <mergeCell ref="B32:AB32"/>
    <mergeCell ref="B33:AB33"/>
    <mergeCell ref="AB5:AB6"/>
    <mergeCell ref="W5:W6"/>
    <mergeCell ref="A30:AA30"/>
    <mergeCell ref="X5:X6"/>
    <mergeCell ref="A3:A6"/>
    <mergeCell ref="B3:B6"/>
    <mergeCell ref="A2:AB2"/>
    <mergeCell ref="B34:AB34"/>
    <mergeCell ref="C5:E5"/>
    <mergeCell ref="Y5:Z5"/>
    <mergeCell ref="V5:V6"/>
    <mergeCell ref="C3:J4"/>
    <mergeCell ref="F5:I5"/>
    <mergeCell ref="S5:U5"/>
    <mergeCell ref="J5:J6"/>
  </mergeCells>
  <printOptions/>
  <pageMargins left="0.12" right="0.18" top="0.25" bottom="0.38" header="0.13" footer="0.16"/>
  <pageSetup horizontalDpi="120" verticalDpi="120" orientation="landscape" paperSize="9" scale="50" r:id="rId1"/>
</worksheet>
</file>

<file path=xl/worksheets/sheet3.xml><?xml version="1.0" encoding="utf-8"?>
<worksheet xmlns="http://schemas.openxmlformats.org/spreadsheetml/2006/main" xmlns:r="http://schemas.openxmlformats.org/officeDocument/2006/relationships">
  <sheetPr>
    <tabColor rgb="FFFFC000"/>
  </sheetPr>
  <dimension ref="A1:M25"/>
  <sheetViews>
    <sheetView showZeros="0" view="pageBreakPreview" zoomScale="75" zoomScaleNormal="60" zoomScaleSheetLayoutView="75" zoomScalePageLayoutView="0" workbookViewId="0" topLeftCell="D1">
      <selection activeCell="N2" sqref="N1:R16384"/>
    </sheetView>
  </sheetViews>
  <sheetFormatPr defaultColWidth="9.140625" defaultRowHeight="12.75"/>
  <cols>
    <col min="1" max="1" width="6.140625" style="57" customWidth="1"/>
    <col min="2" max="2" width="26.8515625" style="57" customWidth="1"/>
    <col min="3" max="5" width="11.7109375" style="57" customWidth="1"/>
    <col min="6" max="7" width="7.8515625" style="56" customWidth="1"/>
    <col min="8" max="10" width="9.28125" style="56" customWidth="1"/>
    <col min="11" max="12" width="9.7109375" style="57" customWidth="1"/>
    <col min="13" max="13" width="17.00390625" style="57" customWidth="1"/>
    <col min="14" max="16384" width="9.140625" style="57" customWidth="1"/>
  </cols>
  <sheetData>
    <row r="1" spans="1:13" ht="19.5" customHeight="1">
      <c r="A1" s="98" t="s">
        <v>220</v>
      </c>
      <c r="B1" s="98"/>
      <c r="C1" s="98"/>
      <c r="D1" s="98"/>
      <c r="E1" s="98"/>
      <c r="F1" s="98"/>
      <c r="G1" s="98"/>
      <c r="H1" s="98"/>
      <c r="I1" s="98"/>
      <c r="J1" s="98"/>
      <c r="K1" s="98"/>
      <c r="L1" s="98"/>
      <c r="M1" s="98"/>
    </row>
    <row r="2" spans="1:13" ht="33" customHeight="1">
      <c r="A2" s="68" t="s">
        <v>144</v>
      </c>
      <c r="B2" s="68"/>
      <c r="C2" s="68"/>
      <c r="D2" s="68"/>
      <c r="E2" s="68"/>
      <c r="F2" s="68"/>
      <c r="G2" s="68"/>
      <c r="H2" s="68"/>
      <c r="I2" s="68"/>
      <c r="J2" s="68"/>
      <c r="K2" s="68"/>
      <c r="L2" s="68"/>
      <c r="M2" s="68"/>
    </row>
    <row r="3" spans="1:13" s="18" customFormat="1" ht="49.5" customHeight="1">
      <c r="A3" s="83" t="s">
        <v>113</v>
      </c>
      <c r="B3" s="83" t="s">
        <v>1</v>
      </c>
      <c r="C3" s="83" t="s">
        <v>111</v>
      </c>
      <c r="D3" s="83"/>
      <c r="E3" s="83"/>
      <c r="F3" s="83" t="s">
        <v>2</v>
      </c>
      <c r="G3" s="83"/>
      <c r="H3" s="83" t="s">
        <v>108</v>
      </c>
      <c r="I3" s="83"/>
      <c r="J3" s="83"/>
      <c r="K3" s="83" t="s">
        <v>10</v>
      </c>
      <c r="L3" s="83" t="s">
        <v>66</v>
      </c>
      <c r="M3" s="83" t="s">
        <v>67</v>
      </c>
    </row>
    <row r="4" spans="1:13" s="18" customFormat="1" ht="21.75" customHeight="1">
      <c r="A4" s="83"/>
      <c r="B4" s="83"/>
      <c r="C4" s="26" t="s">
        <v>3</v>
      </c>
      <c r="D4" s="26" t="s">
        <v>4</v>
      </c>
      <c r="E4" s="33" t="s">
        <v>5</v>
      </c>
      <c r="F4" s="83"/>
      <c r="G4" s="83"/>
      <c r="H4" s="26" t="s">
        <v>3</v>
      </c>
      <c r="I4" s="26" t="s">
        <v>4</v>
      </c>
      <c r="J4" s="26" t="s">
        <v>5</v>
      </c>
      <c r="K4" s="83"/>
      <c r="L4" s="83" t="s">
        <v>4</v>
      </c>
      <c r="M4" s="83" t="s">
        <v>5</v>
      </c>
    </row>
    <row r="5" spans="1:13" ht="19.5" customHeight="1">
      <c r="A5" s="58">
        <v>1</v>
      </c>
      <c r="B5" s="59" t="s">
        <v>143</v>
      </c>
      <c r="C5" s="60">
        <v>0</v>
      </c>
      <c r="D5" s="60"/>
      <c r="E5" s="58">
        <f>SUM(C5:D5)</f>
        <v>0</v>
      </c>
      <c r="F5" s="60">
        <v>1</v>
      </c>
      <c r="G5" s="60" t="s">
        <v>89</v>
      </c>
      <c r="H5" s="60">
        <f>C5</f>
        <v>0</v>
      </c>
      <c r="I5" s="60">
        <f>D5+F5</f>
        <v>1</v>
      </c>
      <c r="J5" s="58">
        <f>SUM(H5:I5)</f>
        <v>1</v>
      </c>
      <c r="K5" s="60">
        <v>1</v>
      </c>
      <c r="L5" s="60"/>
      <c r="M5" s="60"/>
    </row>
    <row r="6" spans="1:13" ht="19.5" customHeight="1">
      <c r="A6" s="58">
        <v>2</v>
      </c>
      <c r="B6" s="59" t="s">
        <v>142</v>
      </c>
      <c r="C6" s="60"/>
      <c r="D6" s="60">
        <v>1</v>
      </c>
      <c r="E6" s="58">
        <f aca="true" t="shared" si="0" ref="E6:E14">SUM(C6:D6)</f>
        <v>1</v>
      </c>
      <c r="F6" s="60">
        <v>-1</v>
      </c>
      <c r="G6" s="60" t="s">
        <v>89</v>
      </c>
      <c r="H6" s="60">
        <f aca="true" t="shared" si="1" ref="H6:H14">C6</f>
        <v>0</v>
      </c>
      <c r="I6" s="60">
        <f aca="true" t="shared" si="2" ref="I6:I14">D6+F6</f>
        <v>0</v>
      </c>
      <c r="J6" s="58">
        <f aca="true" t="shared" si="3" ref="J6:J14">SUM(H6:I6)</f>
        <v>0</v>
      </c>
      <c r="K6" s="60"/>
      <c r="L6" s="60"/>
      <c r="M6" s="60"/>
    </row>
    <row r="7" spans="1:13" ht="19.5" customHeight="1">
      <c r="A7" s="58">
        <v>3</v>
      </c>
      <c r="B7" s="59" t="s">
        <v>24</v>
      </c>
      <c r="C7" s="60">
        <v>0</v>
      </c>
      <c r="D7" s="60">
        <v>1</v>
      </c>
      <c r="E7" s="58">
        <f t="shared" si="0"/>
        <v>1</v>
      </c>
      <c r="F7" s="60"/>
      <c r="G7" s="60"/>
      <c r="H7" s="60">
        <f t="shared" si="1"/>
        <v>0</v>
      </c>
      <c r="I7" s="60">
        <f t="shared" si="2"/>
        <v>1</v>
      </c>
      <c r="J7" s="58">
        <f t="shared" si="3"/>
        <v>1</v>
      </c>
      <c r="K7" s="60"/>
      <c r="L7" s="60">
        <v>1</v>
      </c>
      <c r="M7" s="60"/>
    </row>
    <row r="8" spans="1:13" ht="19.5" customHeight="1">
      <c r="A8" s="58">
        <v>4</v>
      </c>
      <c r="B8" s="59" t="s">
        <v>61</v>
      </c>
      <c r="C8" s="60">
        <v>0</v>
      </c>
      <c r="D8" s="60">
        <v>2</v>
      </c>
      <c r="E8" s="58">
        <f t="shared" si="0"/>
        <v>2</v>
      </c>
      <c r="F8" s="60"/>
      <c r="G8" s="60"/>
      <c r="H8" s="60">
        <f t="shared" si="1"/>
        <v>0</v>
      </c>
      <c r="I8" s="60">
        <f t="shared" si="2"/>
        <v>2</v>
      </c>
      <c r="J8" s="58">
        <f t="shared" si="3"/>
        <v>2</v>
      </c>
      <c r="K8" s="60"/>
      <c r="L8" s="60"/>
      <c r="M8" s="60">
        <v>2</v>
      </c>
    </row>
    <row r="9" spans="1:13" ht="19.5" customHeight="1">
      <c r="A9" s="58">
        <v>5</v>
      </c>
      <c r="B9" s="59" t="s">
        <v>29</v>
      </c>
      <c r="C9" s="60">
        <v>1</v>
      </c>
      <c r="D9" s="60">
        <v>0</v>
      </c>
      <c r="E9" s="58">
        <f t="shared" si="0"/>
        <v>1</v>
      </c>
      <c r="F9" s="60"/>
      <c r="G9" s="60"/>
      <c r="H9" s="60">
        <f t="shared" si="1"/>
        <v>1</v>
      </c>
      <c r="I9" s="60">
        <f t="shared" si="2"/>
        <v>0</v>
      </c>
      <c r="J9" s="58">
        <f t="shared" si="3"/>
        <v>1</v>
      </c>
      <c r="K9" s="60">
        <v>1</v>
      </c>
      <c r="L9" s="60"/>
      <c r="M9" s="60"/>
    </row>
    <row r="10" spans="1:13" ht="19.5" customHeight="1">
      <c r="A10" s="58">
        <v>6</v>
      </c>
      <c r="B10" s="59" t="s">
        <v>62</v>
      </c>
      <c r="C10" s="60">
        <v>0</v>
      </c>
      <c r="D10" s="60">
        <v>2</v>
      </c>
      <c r="E10" s="58">
        <f t="shared" si="0"/>
        <v>2</v>
      </c>
      <c r="F10" s="60"/>
      <c r="G10" s="60"/>
      <c r="H10" s="60">
        <f t="shared" si="1"/>
        <v>0</v>
      </c>
      <c r="I10" s="60">
        <f t="shared" si="2"/>
        <v>2</v>
      </c>
      <c r="J10" s="58">
        <f t="shared" si="3"/>
        <v>2</v>
      </c>
      <c r="K10" s="60"/>
      <c r="L10" s="60"/>
      <c r="M10" s="60">
        <v>2</v>
      </c>
    </row>
    <row r="11" spans="1:13" ht="19.5" customHeight="1">
      <c r="A11" s="58">
        <v>7</v>
      </c>
      <c r="B11" s="59" t="s">
        <v>30</v>
      </c>
      <c r="C11" s="60">
        <v>2</v>
      </c>
      <c r="D11" s="60">
        <v>0</v>
      </c>
      <c r="E11" s="58">
        <f t="shared" si="0"/>
        <v>2</v>
      </c>
      <c r="F11" s="60"/>
      <c r="G11" s="60"/>
      <c r="H11" s="60">
        <f t="shared" si="1"/>
        <v>2</v>
      </c>
      <c r="I11" s="60">
        <f t="shared" si="2"/>
        <v>0</v>
      </c>
      <c r="J11" s="58">
        <f t="shared" si="3"/>
        <v>2</v>
      </c>
      <c r="K11" s="60"/>
      <c r="L11" s="60">
        <v>2</v>
      </c>
      <c r="M11" s="60"/>
    </row>
    <row r="12" spans="1:13" ht="19.5" customHeight="1">
      <c r="A12" s="58">
        <v>8</v>
      </c>
      <c r="B12" s="59" t="s">
        <v>32</v>
      </c>
      <c r="C12" s="60">
        <v>1</v>
      </c>
      <c r="D12" s="60">
        <v>0</v>
      </c>
      <c r="E12" s="58">
        <f t="shared" si="0"/>
        <v>1</v>
      </c>
      <c r="F12" s="60"/>
      <c r="G12" s="60"/>
      <c r="H12" s="60">
        <f t="shared" si="1"/>
        <v>1</v>
      </c>
      <c r="I12" s="60">
        <f t="shared" si="2"/>
        <v>0</v>
      </c>
      <c r="J12" s="58">
        <f t="shared" si="3"/>
        <v>1</v>
      </c>
      <c r="K12" s="60"/>
      <c r="L12" s="60">
        <v>1</v>
      </c>
      <c r="M12" s="60"/>
    </row>
    <row r="13" spans="1:13" ht="19.5" customHeight="1">
      <c r="A13" s="58">
        <v>9</v>
      </c>
      <c r="B13" s="59" t="s">
        <v>50</v>
      </c>
      <c r="C13" s="60">
        <v>0</v>
      </c>
      <c r="D13" s="60">
        <v>1</v>
      </c>
      <c r="E13" s="58">
        <f t="shared" si="0"/>
        <v>1</v>
      </c>
      <c r="F13" s="60"/>
      <c r="G13" s="60"/>
      <c r="H13" s="60">
        <f t="shared" si="1"/>
        <v>0</v>
      </c>
      <c r="I13" s="60">
        <f t="shared" si="2"/>
        <v>1</v>
      </c>
      <c r="J13" s="58">
        <f t="shared" si="3"/>
        <v>1</v>
      </c>
      <c r="K13" s="60">
        <v>1</v>
      </c>
      <c r="L13" s="60"/>
      <c r="M13" s="60" t="s">
        <v>68</v>
      </c>
    </row>
    <row r="14" spans="1:13" ht="19.5" customHeight="1">
      <c r="A14" s="58">
        <v>10</v>
      </c>
      <c r="B14" s="59" t="s">
        <v>83</v>
      </c>
      <c r="C14" s="60">
        <v>3</v>
      </c>
      <c r="D14" s="60">
        <v>0</v>
      </c>
      <c r="E14" s="58">
        <f t="shared" si="0"/>
        <v>3</v>
      </c>
      <c r="F14" s="60"/>
      <c r="G14" s="60"/>
      <c r="H14" s="60">
        <f t="shared" si="1"/>
        <v>3</v>
      </c>
      <c r="I14" s="60">
        <f t="shared" si="2"/>
        <v>0</v>
      </c>
      <c r="J14" s="58">
        <f t="shared" si="3"/>
        <v>3</v>
      </c>
      <c r="K14" s="60">
        <v>3</v>
      </c>
      <c r="L14" s="60"/>
      <c r="M14" s="60"/>
    </row>
    <row r="15" spans="1:13" s="64" customFormat="1" ht="19.5" customHeight="1">
      <c r="A15" s="61"/>
      <c r="B15" s="62" t="s">
        <v>36</v>
      </c>
      <c r="C15" s="63">
        <f>SUM(C5:C14)</f>
        <v>7</v>
      </c>
      <c r="D15" s="63">
        <f aca="true" t="shared" si="4" ref="D15:M15">SUM(D5:D14)</f>
        <v>7</v>
      </c>
      <c r="E15" s="63">
        <f t="shared" si="4"/>
        <v>14</v>
      </c>
      <c r="F15" s="63">
        <f t="shared" si="4"/>
        <v>0</v>
      </c>
      <c r="G15" s="63">
        <f t="shared" si="4"/>
        <v>0</v>
      </c>
      <c r="H15" s="63">
        <f t="shared" si="4"/>
        <v>7</v>
      </c>
      <c r="I15" s="63">
        <f t="shared" si="4"/>
        <v>7</v>
      </c>
      <c r="J15" s="63">
        <f t="shared" si="4"/>
        <v>14</v>
      </c>
      <c r="K15" s="63">
        <f t="shared" si="4"/>
        <v>6</v>
      </c>
      <c r="L15" s="63">
        <f t="shared" si="4"/>
        <v>4</v>
      </c>
      <c r="M15" s="63">
        <f t="shared" si="4"/>
        <v>4</v>
      </c>
    </row>
    <row r="16" spans="1:13" ht="25.5" customHeight="1">
      <c r="A16" s="57" t="str">
        <f ca="1">CELL("Filename")</f>
        <v>H:\FC-09-10 hum 140909\[Final P&amp;G 090809.xls]CE(Mech.)</v>
      </c>
      <c r="C16" s="56"/>
      <c r="D16" s="19"/>
      <c r="E16" s="19"/>
      <c r="F16" s="18"/>
      <c r="K16" s="56"/>
      <c r="L16" s="19"/>
      <c r="M16" s="19"/>
    </row>
    <row r="17" spans="1:13" ht="16.5" customHeight="1">
      <c r="A17" s="57" t="s">
        <v>37</v>
      </c>
      <c r="C17" s="56"/>
      <c r="D17" s="19"/>
      <c r="E17" s="19"/>
      <c r="F17" s="18"/>
      <c r="K17" s="56"/>
      <c r="L17" s="19"/>
      <c r="M17" s="19"/>
    </row>
    <row r="18" spans="1:13" ht="19.5" customHeight="1">
      <c r="A18" s="56" t="s">
        <v>89</v>
      </c>
      <c r="B18" s="82" t="s">
        <v>137</v>
      </c>
      <c r="C18" s="82"/>
      <c r="D18" s="82"/>
      <c r="E18" s="82"/>
      <c r="F18" s="82"/>
      <c r="G18" s="82"/>
      <c r="H18" s="82"/>
      <c r="I18" s="82"/>
      <c r="J18" s="82"/>
      <c r="K18" s="82"/>
      <c r="L18" s="82"/>
      <c r="M18" s="82"/>
    </row>
    <row r="20" spans="6:10" s="14" customFormat="1" ht="15">
      <c r="F20" s="9"/>
      <c r="G20" s="9"/>
      <c r="H20" s="9" t="s">
        <v>214</v>
      </c>
      <c r="I20" s="9"/>
      <c r="J20" s="9"/>
    </row>
    <row r="21" spans="6:10" s="14" customFormat="1" ht="15">
      <c r="F21" s="9"/>
      <c r="G21" s="9"/>
      <c r="H21" s="9" t="s">
        <v>101</v>
      </c>
      <c r="I21" s="9"/>
      <c r="J21" s="9"/>
    </row>
    <row r="22" spans="6:10" s="14" customFormat="1" ht="15">
      <c r="F22" s="9"/>
      <c r="G22" s="9"/>
      <c r="H22" s="9"/>
      <c r="I22" s="9"/>
      <c r="J22" s="9"/>
    </row>
    <row r="23" spans="3:10" s="14" customFormat="1" ht="15">
      <c r="C23" s="14" t="s">
        <v>103</v>
      </c>
      <c r="F23" s="9"/>
      <c r="G23" s="9"/>
      <c r="H23" s="9"/>
      <c r="I23" s="9"/>
      <c r="J23" s="9"/>
    </row>
    <row r="24" spans="6:10" s="14" customFormat="1" ht="15">
      <c r="F24" s="9"/>
      <c r="G24" s="9"/>
      <c r="H24" s="9"/>
      <c r="I24" s="9"/>
      <c r="J24" s="9"/>
    </row>
    <row r="25" spans="6:10" s="14" customFormat="1" ht="15">
      <c r="F25" s="69" t="s">
        <v>39</v>
      </c>
      <c r="G25" s="69"/>
      <c r="H25" s="69"/>
      <c r="I25" s="69"/>
      <c r="J25" s="69"/>
    </row>
  </sheetData>
  <sheetProtection/>
  <mergeCells count="12">
    <mergeCell ref="F25:J25"/>
    <mergeCell ref="B18:M18"/>
    <mergeCell ref="A1:M1"/>
    <mergeCell ref="K3:K4"/>
    <mergeCell ref="L3:L4"/>
    <mergeCell ref="M3:M4"/>
    <mergeCell ref="A3:A4"/>
    <mergeCell ref="F3:G4"/>
    <mergeCell ref="B3:B4"/>
    <mergeCell ref="H3:J3"/>
    <mergeCell ref="C3:E3"/>
    <mergeCell ref="A2:M2"/>
  </mergeCells>
  <printOptions/>
  <pageMargins left="0.15" right="0.16" top="0.41" bottom="0.28" header="0.21" footer="0.16"/>
  <pageSetup horizontalDpi="180" verticalDpi="180" orientation="landscape" paperSize="9" scale="72" r:id="rId1"/>
</worksheet>
</file>

<file path=xl/worksheets/sheet4.xml><?xml version="1.0" encoding="utf-8"?>
<worksheet xmlns="http://schemas.openxmlformats.org/spreadsheetml/2006/main" xmlns:r="http://schemas.openxmlformats.org/officeDocument/2006/relationships">
  <sheetPr>
    <tabColor rgb="FFFFC000"/>
  </sheetPr>
  <dimension ref="A1:V56"/>
  <sheetViews>
    <sheetView showZeros="0" view="pageBreakPreview" zoomScale="60" zoomScaleNormal="60" zoomScalePageLayoutView="0" workbookViewId="0" topLeftCell="A4">
      <selection activeCell="G3" sqref="G3:I6"/>
    </sheetView>
  </sheetViews>
  <sheetFormatPr defaultColWidth="9.140625" defaultRowHeight="12.75"/>
  <cols>
    <col min="1" max="1" width="8.00390625" style="14" customWidth="1"/>
    <col min="2" max="2" width="26.00390625" style="14" customWidth="1"/>
    <col min="3" max="3" width="8.28125" style="14" customWidth="1"/>
    <col min="4" max="4" width="7.28125" style="14" customWidth="1"/>
    <col min="5" max="5" width="11.00390625" style="14" customWidth="1"/>
    <col min="6" max="6" width="14.421875" style="14" customWidth="1"/>
    <col min="7" max="7" width="5.8515625" style="14" customWidth="1"/>
    <col min="8" max="8" width="6.00390625" style="9" customWidth="1"/>
    <col min="9" max="9" width="13.421875" style="9" customWidth="1"/>
    <col min="10" max="10" width="8.421875" style="9" customWidth="1"/>
    <col min="11" max="11" width="8.7109375" style="9" customWidth="1"/>
    <col min="12" max="12" width="9.140625" style="9" customWidth="1"/>
    <col min="13" max="13" width="7.28125" style="14" customWidth="1"/>
    <col min="14" max="14" width="11.421875" style="14" customWidth="1"/>
    <col min="15" max="15" width="9.8515625" style="14" customWidth="1"/>
    <col min="16" max="17" width="8.8515625" style="14" customWidth="1"/>
    <col min="18" max="18" width="12.140625" style="14" customWidth="1"/>
    <col min="19" max="19" width="11.421875" style="14" customWidth="1"/>
    <col min="20" max="20" width="7.8515625" style="14" customWidth="1"/>
    <col min="21" max="21" width="8.8515625" style="14" customWidth="1"/>
    <col min="22" max="22" width="10.00390625" style="14" customWidth="1"/>
    <col min="23" max="16384" width="9.140625" style="14" customWidth="1"/>
  </cols>
  <sheetData>
    <row r="1" spans="1:22" ht="27" customHeight="1">
      <c r="A1" s="70" t="s">
        <v>221</v>
      </c>
      <c r="B1" s="70"/>
      <c r="C1" s="70"/>
      <c r="D1" s="70"/>
      <c r="E1" s="70"/>
      <c r="F1" s="70"/>
      <c r="G1" s="70"/>
      <c r="H1" s="70"/>
      <c r="I1" s="70"/>
      <c r="J1" s="70"/>
      <c r="K1" s="70"/>
      <c r="L1" s="70"/>
      <c r="M1" s="70"/>
      <c r="N1" s="70"/>
      <c r="O1" s="70"/>
      <c r="P1" s="70"/>
      <c r="Q1" s="70"/>
      <c r="R1" s="70"/>
      <c r="S1" s="70"/>
      <c r="T1" s="70"/>
      <c r="U1" s="70"/>
      <c r="V1" s="70"/>
    </row>
    <row r="2" spans="1:22" ht="23.25" customHeight="1">
      <c r="A2" s="70" t="s">
        <v>109</v>
      </c>
      <c r="B2" s="70"/>
      <c r="C2" s="70"/>
      <c r="D2" s="70"/>
      <c r="E2" s="70"/>
      <c r="F2" s="70"/>
      <c r="G2" s="70"/>
      <c r="H2" s="70"/>
      <c r="I2" s="70"/>
      <c r="J2" s="70"/>
      <c r="K2" s="70"/>
      <c r="L2" s="70"/>
      <c r="M2" s="70"/>
      <c r="N2" s="70"/>
      <c r="O2" s="70"/>
      <c r="P2" s="70"/>
      <c r="Q2" s="70"/>
      <c r="R2" s="70"/>
      <c r="S2" s="70"/>
      <c r="T2" s="70"/>
      <c r="U2" s="70"/>
      <c r="V2" s="70"/>
    </row>
    <row r="3" spans="1:22" s="29" customFormat="1" ht="48.75" customHeight="1">
      <c r="A3" s="89" t="s">
        <v>0</v>
      </c>
      <c r="B3" s="89" t="s">
        <v>1</v>
      </c>
      <c r="C3" s="99" t="s">
        <v>110</v>
      </c>
      <c r="D3" s="100"/>
      <c r="E3" s="101"/>
      <c r="F3" s="77" t="s">
        <v>188</v>
      </c>
      <c r="G3" s="99" t="s">
        <v>2</v>
      </c>
      <c r="H3" s="100"/>
      <c r="I3" s="101"/>
      <c r="J3" s="89" t="s">
        <v>105</v>
      </c>
      <c r="K3" s="89"/>
      <c r="L3" s="89"/>
      <c r="M3" s="89" t="s">
        <v>10</v>
      </c>
      <c r="N3" s="89" t="s">
        <v>51</v>
      </c>
      <c r="O3" s="74" t="s">
        <v>200</v>
      </c>
      <c r="P3" s="75"/>
      <c r="Q3" s="75"/>
      <c r="R3" s="76"/>
      <c r="S3" s="89" t="s">
        <v>201</v>
      </c>
      <c r="T3" s="89"/>
      <c r="U3" s="89"/>
      <c r="V3" s="89"/>
    </row>
    <row r="4" spans="1:22" s="29" customFormat="1" ht="51" customHeight="1">
      <c r="A4" s="89"/>
      <c r="B4" s="89"/>
      <c r="C4" s="102"/>
      <c r="D4" s="71"/>
      <c r="E4" s="103"/>
      <c r="F4" s="78"/>
      <c r="G4" s="102"/>
      <c r="H4" s="71"/>
      <c r="I4" s="103"/>
      <c r="J4" s="89"/>
      <c r="K4" s="89"/>
      <c r="L4" s="89"/>
      <c r="M4" s="89"/>
      <c r="N4" s="89"/>
      <c r="O4" s="89" t="s">
        <v>204</v>
      </c>
      <c r="P4" s="74" t="s">
        <v>205</v>
      </c>
      <c r="Q4" s="75"/>
      <c r="R4" s="76"/>
      <c r="S4" s="89" t="s">
        <v>203</v>
      </c>
      <c r="T4" s="89" t="s">
        <v>202</v>
      </c>
      <c r="U4" s="89"/>
      <c r="V4" s="89"/>
    </row>
    <row r="5" spans="1:22" s="29" customFormat="1" ht="46.5" customHeight="1">
      <c r="A5" s="89"/>
      <c r="B5" s="89"/>
      <c r="C5" s="104"/>
      <c r="D5" s="105"/>
      <c r="E5" s="106"/>
      <c r="F5" s="78"/>
      <c r="G5" s="102"/>
      <c r="H5" s="71"/>
      <c r="I5" s="103"/>
      <c r="J5" s="89"/>
      <c r="K5" s="89"/>
      <c r="L5" s="89"/>
      <c r="M5" s="89"/>
      <c r="N5" s="89"/>
      <c r="O5" s="89"/>
      <c r="P5" s="89" t="s">
        <v>96</v>
      </c>
      <c r="Q5" s="89" t="s">
        <v>97</v>
      </c>
      <c r="R5" s="77" t="s">
        <v>98</v>
      </c>
      <c r="S5" s="89"/>
      <c r="T5" s="89" t="s">
        <v>92</v>
      </c>
      <c r="U5" s="89" t="s">
        <v>93</v>
      </c>
      <c r="V5" s="89" t="s">
        <v>100</v>
      </c>
    </row>
    <row r="6" spans="1:22" s="29" customFormat="1" ht="30.75" customHeight="1">
      <c r="A6" s="89"/>
      <c r="B6" s="89"/>
      <c r="C6" s="16" t="s">
        <v>3</v>
      </c>
      <c r="D6" s="16" t="s">
        <v>4</v>
      </c>
      <c r="E6" s="24" t="s">
        <v>90</v>
      </c>
      <c r="F6" s="79"/>
      <c r="G6" s="104"/>
      <c r="H6" s="105"/>
      <c r="I6" s="106"/>
      <c r="J6" s="24" t="s">
        <v>3</v>
      </c>
      <c r="K6" s="24" t="s">
        <v>4</v>
      </c>
      <c r="L6" s="24" t="s">
        <v>5</v>
      </c>
      <c r="M6" s="89"/>
      <c r="N6" s="89"/>
      <c r="O6" s="89"/>
      <c r="P6" s="89"/>
      <c r="Q6" s="89"/>
      <c r="R6" s="79"/>
      <c r="S6" s="89"/>
      <c r="T6" s="89"/>
      <c r="U6" s="89"/>
      <c r="V6" s="89"/>
    </row>
    <row r="7" spans="1:22" ht="18.75" customHeight="1">
      <c r="A7" s="25">
        <v>1</v>
      </c>
      <c r="B7" s="54" t="s">
        <v>52</v>
      </c>
      <c r="C7" s="20">
        <v>0</v>
      </c>
      <c r="D7" s="20">
        <v>1</v>
      </c>
      <c r="E7" s="25">
        <f>SUM(C7:D7)</f>
        <v>1</v>
      </c>
      <c r="F7" s="25"/>
      <c r="G7" s="25"/>
      <c r="H7" s="20"/>
      <c r="I7" s="20"/>
      <c r="J7" s="20">
        <f>C7</f>
        <v>0</v>
      </c>
      <c r="K7" s="20">
        <f>D7+F7+G7+H7</f>
        <v>1</v>
      </c>
      <c r="L7" s="20">
        <f>SUM(J7:K7)</f>
        <v>1</v>
      </c>
      <c r="M7" s="20">
        <v>1</v>
      </c>
      <c r="N7" s="20"/>
      <c r="O7" s="55"/>
      <c r="P7" s="20"/>
      <c r="Q7" s="20"/>
      <c r="R7" s="20"/>
      <c r="S7" s="20"/>
      <c r="T7" s="20"/>
      <c r="U7" s="20"/>
      <c r="V7" s="20"/>
    </row>
    <row r="8" spans="1:22" ht="18.75" customHeight="1">
      <c r="A8" s="20">
        <v>2</v>
      </c>
      <c r="B8" s="54" t="s">
        <v>23</v>
      </c>
      <c r="C8" s="20">
        <v>0</v>
      </c>
      <c r="D8" s="20">
        <v>2</v>
      </c>
      <c r="E8" s="25">
        <f aca="true" t="shared" si="0" ref="E8:E30">SUM(C8:D8)</f>
        <v>2</v>
      </c>
      <c r="F8" s="25"/>
      <c r="G8" s="25"/>
      <c r="H8" s="20"/>
      <c r="I8" s="20"/>
      <c r="J8" s="20">
        <f aca="true" t="shared" si="1" ref="J8:J30">C8</f>
        <v>0</v>
      </c>
      <c r="K8" s="20">
        <f aca="true" t="shared" si="2" ref="K8:K30">D8+F8+G8+H8</f>
        <v>2</v>
      </c>
      <c r="L8" s="20">
        <f aca="true" t="shared" si="3" ref="L8:L30">SUM(J8:K8)</f>
        <v>2</v>
      </c>
      <c r="M8" s="55"/>
      <c r="N8" s="20"/>
      <c r="O8" s="55">
        <v>1</v>
      </c>
      <c r="P8" s="20"/>
      <c r="Q8" s="20"/>
      <c r="R8" s="20"/>
      <c r="S8" s="20">
        <v>1</v>
      </c>
      <c r="T8" s="20"/>
      <c r="U8" s="20"/>
      <c r="V8" s="20"/>
    </row>
    <row r="9" spans="1:22" ht="18.75" customHeight="1">
      <c r="A9" s="25">
        <v>3</v>
      </c>
      <c r="B9" s="54" t="s">
        <v>24</v>
      </c>
      <c r="C9" s="20">
        <v>0</v>
      </c>
      <c r="D9" s="20">
        <v>3</v>
      </c>
      <c r="E9" s="25">
        <f t="shared" si="0"/>
        <v>3</v>
      </c>
      <c r="F9" s="25"/>
      <c r="G9" s="25"/>
      <c r="H9" s="55">
        <v>-1</v>
      </c>
      <c r="I9" s="20" t="s">
        <v>148</v>
      </c>
      <c r="J9" s="20">
        <f t="shared" si="1"/>
        <v>0</v>
      </c>
      <c r="K9" s="20">
        <f t="shared" si="2"/>
        <v>2</v>
      </c>
      <c r="L9" s="20">
        <f t="shared" si="3"/>
        <v>2</v>
      </c>
      <c r="M9" s="55"/>
      <c r="N9" s="20"/>
      <c r="O9" s="55"/>
      <c r="P9" s="20">
        <v>1</v>
      </c>
      <c r="Q9" s="20"/>
      <c r="R9" s="20"/>
      <c r="S9" s="20"/>
      <c r="T9" s="20">
        <v>1</v>
      </c>
      <c r="U9" s="20"/>
      <c r="V9" s="20"/>
    </row>
    <row r="10" spans="1:22" ht="18.75" customHeight="1">
      <c r="A10" s="20">
        <v>4</v>
      </c>
      <c r="B10" s="54" t="s">
        <v>46</v>
      </c>
      <c r="C10" s="20">
        <v>0</v>
      </c>
      <c r="D10" s="20">
        <v>1</v>
      </c>
      <c r="E10" s="25">
        <f t="shared" si="0"/>
        <v>1</v>
      </c>
      <c r="F10" s="25"/>
      <c r="G10" s="25"/>
      <c r="H10" s="20">
        <v>-1</v>
      </c>
      <c r="I10" s="20" t="s">
        <v>131</v>
      </c>
      <c r="J10" s="20">
        <f t="shared" si="1"/>
        <v>0</v>
      </c>
      <c r="K10" s="20">
        <f t="shared" si="2"/>
        <v>0</v>
      </c>
      <c r="L10" s="20">
        <f t="shared" si="3"/>
        <v>0</v>
      </c>
      <c r="M10" s="20"/>
      <c r="N10" s="55"/>
      <c r="O10" s="55"/>
      <c r="P10" s="20"/>
      <c r="Q10" s="20"/>
      <c r="R10" s="20"/>
      <c r="S10" s="20"/>
      <c r="T10" s="20"/>
      <c r="U10" s="20"/>
      <c r="V10" s="20"/>
    </row>
    <row r="11" spans="1:22" ht="18.75" customHeight="1">
      <c r="A11" s="25">
        <v>5</v>
      </c>
      <c r="B11" s="54" t="s">
        <v>53</v>
      </c>
      <c r="C11" s="20">
        <v>0</v>
      </c>
      <c r="D11" s="20">
        <v>1</v>
      </c>
      <c r="E11" s="25">
        <f t="shared" si="0"/>
        <v>1</v>
      </c>
      <c r="F11" s="25"/>
      <c r="G11" s="25"/>
      <c r="H11" s="20">
        <v>-1</v>
      </c>
      <c r="I11" s="20" t="s">
        <v>131</v>
      </c>
      <c r="J11" s="20">
        <f t="shared" si="1"/>
        <v>0</v>
      </c>
      <c r="K11" s="20">
        <f t="shared" si="2"/>
        <v>0</v>
      </c>
      <c r="L11" s="20">
        <f t="shared" si="3"/>
        <v>0</v>
      </c>
      <c r="M11" s="55"/>
      <c r="N11" s="55"/>
      <c r="O11" s="55"/>
      <c r="P11" s="20"/>
      <c r="Q11" s="20"/>
      <c r="R11" s="20"/>
      <c r="S11" s="20"/>
      <c r="T11" s="20"/>
      <c r="U11" s="20"/>
      <c r="V11" s="20"/>
    </row>
    <row r="12" spans="1:22" ht="18.75" customHeight="1">
      <c r="A12" s="20">
        <v>6</v>
      </c>
      <c r="B12" s="54" t="s">
        <v>29</v>
      </c>
      <c r="C12" s="20">
        <v>8</v>
      </c>
      <c r="D12" s="20">
        <v>2</v>
      </c>
      <c r="E12" s="25">
        <f t="shared" si="0"/>
        <v>10</v>
      </c>
      <c r="F12" s="25">
        <v>-4</v>
      </c>
      <c r="G12" s="25">
        <v>1</v>
      </c>
      <c r="H12" s="20"/>
      <c r="I12" s="20" t="s">
        <v>89</v>
      </c>
      <c r="J12" s="20">
        <f>C12-1</f>
        <v>7</v>
      </c>
      <c r="K12" s="20"/>
      <c r="L12" s="20">
        <f t="shared" si="3"/>
        <v>7</v>
      </c>
      <c r="M12" s="55"/>
      <c r="N12" s="55"/>
      <c r="O12" s="55">
        <f>1-1</f>
        <v>0</v>
      </c>
      <c r="P12" s="20">
        <v>1</v>
      </c>
      <c r="Q12" s="20">
        <v>1</v>
      </c>
      <c r="R12" s="20">
        <v>1</v>
      </c>
      <c r="S12" s="20"/>
      <c r="T12" s="20">
        <f>1+1</f>
        <v>2</v>
      </c>
      <c r="U12" s="20">
        <v>1</v>
      </c>
      <c r="V12" s="20">
        <v>1</v>
      </c>
    </row>
    <row r="13" spans="1:22" ht="18.75" customHeight="1">
      <c r="A13" s="25">
        <v>7</v>
      </c>
      <c r="B13" s="54" t="s">
        <v>51</v>
      </c>
      <c r="C13" s="20">
        <v>0</v>
      </c>
      <c r="D13" s="20">
        <v>1</v>
      </c>
      <c r="E13" s="25">
        <f t="shared" si="0"/>
        <v>1</v>
      </c>
      <c r="F13" s="25"/>
      <c r="G13" s="25"/>
      <c r="H13" s="20"/>
      <c r="I13" s="20"/>
      <c r="J13" s="20">
        <f t="shared" si="1"/>
        <v>0</v>
      </c>
      <c r="K13" s="20">
        <f t="shared" si="2"/>
        <v>1</v>
      </c>
      <c r="L13" s="20">
        <f t="shared" si="3"/>
        <v>1</v>
      </c>
      <c r="M13" s="55"/>
      <c r="N13" s="55">
        <v>1</v>
      </c>
      <c r="O13" s="55"/>
      <c r="P13" s="20"/>
      <c r="Q13" s="20"/>
      <c r="R13" s="20"/>
      <c r="S13" s="20"/>
      <c r="T13" s="20"/>
      <c r="U13" s="20"/>
      <c r="V13" s="20"/>
    </row>
    <row r="14" spans="1:22" ht="18.75" customHeight="1">
      <c r="A14" s="20">
        <v>8</v>
      </c>
      <c r="B14" s="54" t="s">
        <v>54</v>
      </c>
      <c r="C14" s="20">
        <v>0</v>
      </c>
      <c r="D14" s="20">
        <v>1</v>
      </c>
      <c r="E14" s="25">
        <f t="shared" si="0"/>
        <v>1</v>
      </c>
      <c r="F14" s="25"/>
      <c r="G14" s="25"/>
      <c r="H14" s="20"/>
      <c r="I14" s="20"/>
      <c r="J14" s="20">
        <f t="shared" si="1"/>
        <v>0</v>
      </c>
      <c r="K14" s="20">
        <f t="shared" si="2"/>
        <v>1</v>
      </c>
      <c r="L14" s="20">
        <f t="shared" si="3"/>
        <v>1</v>
      </c>
      <c r="M14" s="55"/>
      <c r="N14" s="55">
        <f>2-1</f>
        <v>1</v>
      </c>
      <c r="O14" s="55"/>
      <c r="P14" s="20"/>
      <c r="Q14" s="20"/>
      <c r="R14" s="20"/>
      <c r="S14" s="20"/>
      <c r="T14" s="20"/>
      <c r="U14" s="20"/>
      <c r="V14" s="20"/>
    </row>
    <row r="15" spans="1:22" ht="18.75" customHeight="1">
      <c r="A15" s="25">
        <v>9</v>
      </c>
      <c r="B15" s="54" t="s">
        <v>30</v>
      </c>
      <c r="C15" s="20">
        <v>22</v>
      </c>
      <c r="D15" s="20">
        <v>0</v>
      </c>
      <c r="E15" s="25">
        <f t="shared" si="0"/>
        <v>22</v>
      </c>
      <c r="F15" s="25">
        <v>-9</v>
      </c>
      <c r="G15" s="25">
        <f>1+2</f>
        <v>3</v>
      </c>
      <c r="H15" s="55">
        <f>-2</f>
        <v>-2</v>
      </c>
      <c r="I15" s="20" t="s">
        <v>213</v>
      </c>
      <c r="J15" s="20">
        <f>C15-8</f>
        <v>14</v>
      </c>
      <c r="K15" s="20"/>
      <c r="L15" s="20">
        <f t="shared" si="3"/>
        <v>14</v>
      </c>
      <c r="M15" s="55"/>
      <c r="N15" s="55"/>
      <c r="O15" s="55">
        <f>2-2</f>
        <v>0</v>
      </c>
      <c r="P15" s="20">
        <v>2</v>
      </c>
      <c r="Q15" s="20">
        <v>3</v>
      </c>
      <c r="R15" s="20">
        <f>3-1</f>
        <v>2</v>
      </c>
      <c r="S15" s="20"/>
      <c r="T15" s="20">
        <v>3</v>
      </c>
      <c r="U15" s="20">
        <v>2</v>
      </c>
      <c r="V15" s="20">
        <v>2</v>
      </c>
    </row>
    <row r="16" spans="1:22" ht="18.75" customHeight="1">
      <c r="A16" s="20">
        <v>10</v>
      </c>
      <c r="B16" s="54" t="s">
        <v>49</v>
      </c>
      <c r="C16" s="20">
        <v>0</v>
      </c>
      <c r="D16" s="20">
        <v>2</v>
      </c>
      <c r="E16" s="25">
        <f t="shared" si="0"/>
        <v>2</v>
      </c>
      <c r="F16" s="25"/>
      <c r="G16" s="25"/>
      <c r="H16" s="20">
        <v>-1</v>
      </c>
      <c r="I16" s="20" t="s">
        <v>87</v>
      </c>
      <c r="J16" s="20">
        <f t="shared" si="1"/>
        <v>0</v>
      </c>
      <c r="K16" s="20">
        <f t="shared" si="2"/>
        <v>1</v>
      </c>
      <c r="L16" s="20">
        <f t="shared" si="3"/>
        <v>1</v>
      </c>
      <c r="M16" s="55">
        <v>1</v>
      </c>
      <c r="N16" s="55"/>
      <c r="O16" s="55"/>
      <c r="P16" s="20"/>
      <c r="Q16" s="20"/>
      <c r="R16" s="20"/>
      <c r="S16" s="20"/>
      <c r="T16" s="20"/>
      <c r="U16" s="20"/>
      <c r="V16" s="20">
        <f>1-1</f>
        <v>0</v>
      </c>
    </row>
    <row r="17" spans="1:22" ht="18.75" customHeight="1">
      <c r="A17" s="25">
        <v>11</v>
      </c>
      <c r="B17" s="54" t="s">
        <v>50</v>
      </c>
      <c r="C17" s="20">
        <v>0</v>
      </c>
      <c r="D17" s="20">
        <v>1</v>
      </c>
      <c r="E17" s="25">
        <f t="shared" si="0"/>
        <v>1</v>
      </c>
      <c r="F17" s="25"/>
      <c r="G17" s="25"/>
      <c r="H17" s="20"/>
      <c r="I17" s="20"/>
      <c r="J17" s="20">
        <f t="shared" si="1"/>
        <v>0</v>
      </c>
      <c r="K17" s="20">
        <f t="shared" si="2"/>
        <v>1</v>
      </c>
      <c r="L17" s="20">
        <f t="shared" si="3"/>
        <v>1</v>
      </c>
      <c r="M17" s="55"/>
      <c r="N17" s="55"/>
      <c r="O17" s="55"/>
      <c r="P17" s="20"/>
      <c r="Q17" s="20"/>
      <c r="R17" s="20"/>
      <c r="S17" s="20"/>
      <c r="T17" s="20"/>
      <c r="U17" s="20"/>
      <c r="V17" s="20">
        <v>1</v>
      </c>
    </row>
    <row r="18" spans="1:22" ht="18.75" customHeight="1">
      <c r="A18" s="20">
        <v>12</v>
      </c>
      <c r="B18" s="54" t="s">
        <v>32</v>
      </c>
      <c r="C18" s="20">
        <v>14</v>
      </c>
      <c r="D18" s="20">
        <v>0</v>
      </c>
      <c r="E18" s="25">
        <f t="shared" si="0"/>
        <v>14</v>
      </c>
      <c r="F18" s="25">
        <v>-5</v>
      </c>
      <c r="G18" s="25"/>
      <c r="H18" s="20">
        <f>-1</f>
        <v>-1</v>
      </c>
      <c r="I18" s="20" t="s">
        <v>81</v>
      </c>
      <c r="J18" s="20">
        <f>C18-6</f>
        <v>8</v>
      </c>
      <c r="K18" s="20"/>
      <c r="L18" s="20">
        <f t="shared" si="3"/>
        <v>8</v>
      </c>
      <c r="M18" s="55">
        <v>1</v>
      </c>
      <c r="N18" s="55">
        <v>1</v>
      </c>
      <c r="O18" s="55">
        <v>1</v>
      </c>
      <c r="P18" s="20">
        <v>2</v>
      </c>
      <c r="Q18" s="20">
        <v>1</v>
      </c>
      <c r="R18" s="20">
        <v>1</v>
      </c>
      <c r="S18" s="20"/>
      <c r="T18" s="20"/>
      <c r="U18" s="20">
        <v>1</v>
      </c>
      <c r="V18" s="20"/>
    </row>
    <row r="19" spans="1:22" ht="18.75" customHeight="1">
      <c r="A19" s="25">
        <v>13</v>
      </c>
      <c r="B19" s="54" t="s">
        <v>63</v>
      </c>
      <c r="C19" s="20">
        <v>6</v>
      </c>
      <c r="D19" s="20">
        <v>0</v>
      </c>
      <c r="E19" s="25">
        <f t="shared" si="0"/>
        <v>6</v>
      </c>
      <c r="F19" s="25">
        <v>-2</v>
      </c>
      <c r="G19" s="25"/>
      <c r="H19" s="55">
        <f>-1</f>
        <v>-1</v>
      </c>
      <c r="I19" s="20" t="s">
        <v>131</v>
      </c>
      <c r="J19" s="20">
        <f>C19-3</f>
        <v>3</v>
      </c>
      <c r="K19" s="20"/>
      <c r="L19" s="20">
        <f t="shared" si="3"/>
        <v>3</v>
      </c>
      <c r="M19" s="55"/>
      <c r="N19" s="55"/>
      <c r="O19" s="55"/>
      <c r="P19" s="20">
        <v>1</v>
      </c>
      <c r="Q19" s="20"/>
      <c r="R19" s="20">
        <v>1</v>
      </c>
      <c r="S19" s="20"/>
      <c r="T19" s="20"/>
      <c r="U19" s="20"/>
      <c r="V19" s="20">
        <v>1</v>
      </c>
    </row>
    <row r="20" spans="1:22" ht="18.75" customHeight="1">
      <c r="A20" s="20">
        <v>14</v>
      </c>
      <c r="B20" s="54" t="s">
        <v>55</v>
      </c>
      <c r="C20" s="20">
        <v>11</v>
      </c>
      <c r="D20" s="20">
        <v>0</v>
      </c>
      <c r="E20" s="25">
        <f t="shared" si="0"/>
        <v>11</v>
      </c>
      <c r="F20" s="25"/>
      <c r="G20" s="25"/>
      <c r="H20" s="20"/>
      <c r="I20" s="20"/>
      <c r="J20" s="20">
        <f t="shared" si="1"/>
        <v>11</v>
      </c>
      <c r="K20" s="20">
        <f t="shared" si="2"/>
        <v>0</v>
      </c>
      <c r="L20" s="20">
        <f t="shared" si="3"/>
        <v>11</v>
      </c>
      <c r="M20" s="55"/>
      <c r="N20" s="55"/>
      <c r="O20" s="55"/>
      <c r="P20" s="20">
        <v>11</v>
      </c>
      <c r="Q20" s="20"/>
      <c r="R20" s="20"/>
      <c r="S20" s="20"/>
      <c r="T20" s="20"/>
      <c r="U20" s="20"/>
      <c r="V20" s="20"/>
    </row>
    <row r="21" spans="1:22" ht="18.75" customHeight="1">
      <c r="A21" s="25">
        <v>15</v>
      </c>
      <c r="B21" s="54" t="s">
        <v>57</v>
      </c>
      <c r="C21" s="20">
        <v>0</v>
      </c>
      <c r="D21" s="20">
        <v>2</v>
      </c>
      <c r="E21" s="25">
        <f t="shared" si="0"/>
        <v>2</v>
      </c>
      <c r="F21" s="25"/>
      <c r="G21" s="25"/>
      <c r="H21" s="20"/>
      <c r="I21" s="20"/>
      <c r="J21" s="20">
        <f t="shared" si="1"/>
        <v>0</v>
      </c>
      <c r="K21" s="20">
        <f t="shared" si="2"/>
        <v>2</v>
      </c>
      <c r="L21" s="20">
        <f t="shared" si="3"/>
        <v>2</v>
      </c>
      <c r="M21" s="55"/>
      <c r="N21" s="55"/>
      <c r="O21" s="55"/>
      <c r="P21" s="20">
        <v>2</v>
      </c>
      <c r="Q21" s="20"/>
      <c r="R21" s="20"/>
      <c r="S21" s="20"/>
      <c r="T21" s="20"/>
      <c r="U21" s="20"/>
      <c r="V21" s="20"/>
    </row>
    <row r="22" spans="1:22" ht="18.75" customHeight="1">
      <c r="A22" s="20">
        <v>16</v>
      </c>
      <c r="B22" s="54" t="s">
        <v>83</v>
      </c>
      <c r="C22" s="20">
        <v>28</v>
      </c>
      <c r="D22" s="20">
        <v>0</v>
      </c>
      <c r="E22" s="25">
        <f t="shared" si="0"/>
        <v>28</v>
      </c>
      <c r="F22" s="25">
        <v>-7</v>
      </c>
      <c r="G22" s="25"/>
      <c r="H22" s="55">
        <f>-4-3</f>
        <v>-7</v>
      </c>
      <c r="I22" s="20" t="s">
        <v>130</v>
      </c>
      <c r="J22" s="20">
        <f>C22-14</f>
        <v>14</v>
      </c>
      <c r="K22" s="20"/>
      <c r="L22" s="20">
        <f t="shared" si="3"/>
        <v>14</v>
      </c>
      <c r="M22" s="55"/>
      <c r="N22" s="55">
        <v>1</v>
      </c>
      <c r="O22" s="55"/>
      <c r="P22" s="20">
        <f>18-3-4</f>
        <v>11</v>
      </c>
      <c r="Q22" s="20"/>
      <c r="R22" s="20">
        <v>1</v>
      </c>
      <c r="S22" s="20"/>
      <c r="T22" s="20"/>
      <c r="U22" s="20">
        <v>1</v>
      </c>
      <c r="V22" s="20"/>
    </row>
    <row r="23" spans="1:22" ht="18.75" customHeight="1">
      <c r="A23" s="25">
        <v>17</v>
      </c>
      <c r="B23" s="54" t="s">
        <v>58</v>
      </c>
      <c r="C23" s="20">
        <v>0</v>
      </c>
      <c r="D23" s="20">
        <v>1</v>
      </c>
      <c r="E23" s="25">
        <f t="shared" si="0"/>
        <v>1</v>
      </c>
      <c r="F23" s="25">
        <v>-1</v>
      </c>
      <c r="G23" s="25"/>
      <c r="H23" s="20"/>
      <c r="I23" s="20"/>
      <c r="J23" s="20">
        <f t="shared" si="1"/>
        <v>0</v>
      </c>
      <c r="K23" s="20">
        <f t="shared" si="2"/>
        <v>0</v>
      </c>
      <c r="L23" s="20">
        <f t="shared" si="3"/>
        <v>0</v>
      </c>
      <c r="M23" s="55"/>
      <c r="N23" s="55"/>
      <c r="O23" s="55"/>
      <c r="P23" s="20"/>
      <c r="Q23" s="20"/>
      <c r="R23" s="20"/>
      <c r="S23" s="20"/>
      <c r="T23" s="20"/>
      <c r="U23" s="20"/>
      <c r="V23" s="20"/>
    </row>
    <row r="24" spans="1:22" ht="18.75" customHeight="1">
      <c r="A24" s="20">
        <v>18</v>
      </c>
      <c r="B24" s="54" t="s">
        <v>152</v>
      </c>
      <c r="C24" s="20">
        <v>0</v>
      </c>
      <c r="D24" s="20">
        <v>1</v>
      </c>
      <c r="E24" s="25">
        <f t="shared" si="0"/>
        <v>1</v>
      </c>
      <c r="F24" s="25"/>
      <c r="G24" s="25"/>
      <c r="H24" s="20"/>
      <c r="I24" s="55"/>
      <c r="J24" s="20">
        <f t="shared" si="1"/>
        <v>0</v>
      </c>
      <c r="K24" s="20">
        <f t="shared" si="2"/>
        <v>1</v>
      </c>
      <c r="L24" s="20">
        <f t="shared" si="3"/>
        <v>1</v>
      </c>
      <c r="M24" s="55"/>
      <c r="N24" s="20"/>
      <c r="O24" s="55">
        <v>1</v>
      </c>
      <c r="P24" s="20"/>
      <c r="Q24" s="20"/>
      <c r="R24" s="20"/>
      <c r="S24" s="20"/>
      <c r="T24" s="20"/>
      <c r="U24" s="20"/>
      <c r="V24" s="20"/>
    </row>
    <row r="25" spans="1:22" ht="18.75" customHeight="1">
      <c r="A25" s="25">
        <v>19</v>
      </c>
      <c r="B25" s="54" t="s">
        <v>56</v>
      </c>
      <c r="C25" s="20">
        <v>0</v>
      </c>
      <c r="D25" s="20">
        <v>2</v>
      </c>
      <c r="E25" s="25">
        <f t="shared" si="0"/>
        <v>2</v>
      </c>
      <c r="F25" s="25"/>
      <c r="G25" s="25"/>
      <c r="H25" s="20"/>
      <c r="I25" s="20"/>
      <c r="J25" s="20">
        <f t="shared" si="1"/>
        <v>0</v>
      </c>
      <c r="K25" s="20">
        <f t="shared" si="2"/>
        <v>2</v>
      </c>
      <c r="L25" s="20">
        <f t="shared" si="3"/>
        <v>2</v>
      </c>
      <c r="M25" s="55"/>
      <c r="N25" s="55"/>
      <c r="O25" s="55"/>
      <c r="P25" s="20">
        <v>2</v>
      </c>
      <c r="Q25" s="20"/>
      <c r="R25" s="20"/>
      <c r="S25" s="20"/>
      <c r="T25" s="20"/>
      <c r="U25" s="20"/>
      <c r="V25" s="20"/>
    </row>
    <row r="26" spans="1:22" ht="18.75" customHeight="1">
      <c r="A26" s="20">
        <v>20</v>
      </c>
      <c r="B26" s="54" t="s">
        <v>35</v>
      </c>
      <c r="C26" s="20">
        <v>0</v>
      </c>
      <c r="D26" s="20">
        <v>9</v>
      </c>
      <c r="E26" s="25">
        <f t="shared" si="0"/>
        <v>9</v>
      </c>
      <c r="F26" s="25"/>
      <c r="G26" s="25"/>
      <c r="H26" s="55"/>
      <c r="I26" s="20"/>
      <c r="J26" s="20">
        <f t="shared" si="1"/>
        <v>0</v>
      </c>
      <c r="K26" s="20">
        <f t="shared" si="2"/>
        <v>9</v>
      </c>
      <c r="L26" s="20">
        <f t="shared" si="3"/>
        <v>9</v>
      </c>
      <c r="M26" s="55"/>
      <c r="N26" s="55"/>
      <c r="O26" s="55"/>
      <c r="P26" s="20">
        <v>5</v>
      </c>
      <c r="Q26" s="20"/>
      <c r="R26" s="20"/>
      <c r="S26" s="20"/>
      <c r="T26" s="20">
        <f>5-1</f>
        <v>4</v>
      </c>
      <c r="U26" s="20"/>
      <c r="V26" s="20"/>
    </row>
    <row r="27" spans="1:22" ht="18.75" customHeight="1">
      <c r="A27" s="25">
        <v>21</v>
      </c>
      <c r="B27" s="54" t="s">
        <v>59</v>
      </c>
      <c r="C27" s="20"/>
      <c r="D27" s="20">
        <v>2</v>
      </c>
      <c r="E27" s="25">
        <f t="shared" si="0"/>
        <v>2</v>
      </c>
      <c r="F27" s="25">
        <v>-2</v>
      </c>
      <c r="G27" s="25"/>
      <c r="H27" s="20"/>
      <c r="I27" s="20"/>
      <c r="J27" s="20">
        <f t="shared" si="1"/>
        <v>0</v>
      </c>
      <c r="K27" s="20">
        <f t="shared" si="2"/>
        <v>0</v>
      </c>
      <c r="L27" s="20">
        <f t="shared" si="3"/>
        <v>0</v>
      </c>
      <c r="M27" s="55"/>
      <c r="N27" s="55"/>
      <c r="O27" s="55"/>
      <c r="P27" s="20"/>
      <c r="Q27" s="20"/>
      <c r="R27" s="20"/>
      <c r="S27" s="20"/>
      <c r="T27" s="20"/>
      <c r="U27" s="20"/>
      <c r="V27" s="20"/>
    </row>
    <row r="28" spans="1:22" ht="18.75" customHeight="1">
      <c r="A28" s="20">
        <v>22</v>
      </c>
      <c r="B28" s="54" t="s">
        <v>60</v>
      </c>
      <c r="C28" s="20"/>
      <c r="D28" s="20">
        <v>2</v>
      </c>
      <c r="E28" s="25">
        <f t="shared" si="0"/>
        <v>2</v>
      </c>
      <c r="F28" s="25">
        <v>-2</v>
      </c>
      <c r="G28" s="25"/>
      <c r="H28" s="20"/>
      <c r="I28" s="20"/>
      <c r="J28" s="20">
        <f t="shared" si="1"/>
        <v>0</v>
      </c>
      <c r="K28" s="20">
        <f t="shared" si="2"/>
        <v>0</v>
      </c>
      <c r="L28" s="20">
        <f t="shared" si="3"/>
        <v>0</v>
      </c>
      <c r="M28" s="55"/>
      <c r="N28" s="55"/>
      <c r="O28" s="55"/>
      <c r="P28" s="20"/>
      <c r="Q28" s="20"/>
      <c r="R28" s="20"/>
      <c r="S28" s="20"/>
      <c r="T28" s="20"/>
      <c r="U28" s="20"/>
      <c r="V28" s="20"/>
    </row>
    <row r="29" spans="1:22" ht="18.75" customHeight="1">
      <c r="A29" s="25">
        <v>23</v>
      </c>
      <c r="B29" s="54" t="s">
        <v>79</v>
      </c>
      <c r="C29" s="20"/>
      <c r="D29" s="20">
        <v>2</v>
      </c>
      <c r="E29" s="25">
        <f t="shared" si="0"/>
        <v>2</v>
      </c>
      <c r="F29" s="25">
        <v>-2</v>
      </c>
      <c r="G29" s="25"/>
      <c r="H29" s="20"/>
      <c r="I29" s="20"/>
      <c r="J29" s="20">
        <f t="shared" si="1"/>
        <v>0</v>
      </c>
      <c r="K29" s="20">
        <f t="shared" si="2"/>
        <v>0</v>
      </c>
      <c r="L29" s="20">
        <f t="shared" si="3"/>
        <v>0</v>
      </c>
      <c r="M29" s="55"/>
      <c r="N29" s="55"/>
      <c r="O29" s="55"/>
      <c r="P29" s="20"/>
      <c r="Q29" s="20"/>
      <c r="R29" s="20"/>
      <c r="S29" s="20"/>
      <c r="T29" s="20"/>
      <c r="U29" s="20"/>
      <c r="V29" s="20"/>
    </row>
    <row r="30" spans="1:22" ht="18.75" customHeight="1">
      <c r="A30" s="20">
        <v>24</v>
      </c>
      <c r="B30" s="54" t="s">
        <v>78</v>
      </c>
      <c r="C30" s="20"/>
      <c r="D30" s="20">
        <v>3</v>
      </c>
      <c r="E30" s="25">
        <f t="shared" si="0"/>
        <v>3</v>
      </c>
      <c r="F30" s="25">
        <v>-3</v>
      </c>
      <c r="G30" s="25"/>
      <c r="H30" s="20"/>
      <c r="I30" s="20"/>
      <c r="J30" s="20">
        <f t="shared" si="1"/>
        <v>0</v>
      </c>
      <c r="K30" s="20">
        <f t="shared" si="2"/>
        <v>0</v>
      </c>
      <c r="L30" s="20">
        <f t="shared" si="3"/>
        <v>0</v>
      </c>
      <c r="M30" s="55"/>
      <c r="N30" s="55"/>
      <c r="O30" s="55"/>
      <c r="P30" s="20"/>
      <c r="Q30" s="20"/>
      <c r="R30" s="20"/>
      <c r="S30" s="20"/>
      <c r="T30" s="20"/>
      <c r="U30" s="20"/>
      <c r="V30" s="20"/>
    </row>
    <row r="31" spans="1:22" s="12" customFormat="1" ht="18.75" customHeight="1">
      <c r="A31" s="10"/>
      <c r="B31" s="11" t="s">
        <v>36</v>
      </c>
      <c r="C31" s="11">
        <f>SUM(C7:C30)</f>
        <v>89</v>
      </c>
      <c r="D31" s="11">
        <f aca="true" t="shared" si="4" ref="D31:V31">SUM(D7:D30)</f>
        <v>39</v>
      </c>
      <c r="E31" s="11">
        <f t="shared" si="4"/>
        <v>128</v>
      </c>
      <c r="F31" s="11">
        <f t="shared" si="4"/>
        <v>-37</v>
      </c>
      <c r="G31" s="11">
        <f t="shared" si="4"/>
        <v>4</v>
      </c>
      <c r="H31" s="11">
        <f t="shared" si="4"/>
        <v>-15</v>
      </c>
      <c r="I31" s="11">
        <f t="shared" si="4"/>
        <v>0</v>
      </c>
      <c r="J31" s="11">
        <f t="shared" si="4"/>
        <v>57</v>
      </c>
      <c r="K31" s="11">
        <f t="shared" si="4"/>
        <v>23</v>
      </c>
      <c r="L31" s="11">
        <f t="shared" si="4"/>
        <v>80</v>
      </c>
      <c r="M31" s="11">
        <f t="shared" si="4"/>
        <v>3</v>
      </c>
      <c r="N31" s="11">
        <f t="shared" si="4"/>
        <v>4</v>
      </c>
      <c r="O31" s="11">
        <f t="shared" si="4"/>
        <v>3</v>
      </c>
      <c r="P31" s="11">
        <f t="shared" si="4"/>
        <v>38</v>
      </c>
      <c r="Q31" s="11">
        <f t="shared" si="4"/>
        <v>5</v>
      </c>
      <c r="R31" s="11">
        <f t="shared" si="4"/>
        <v>6</v>
      </c>
      <c r="S31" s="11">
        <f t="shared" si="4"/>
        <v>1</v>
      </c>
      <c r="T31" s="11">
        <f t="shared" si="4"/>
        <v>10</v>
      </c>
      <c r="U31" s="11">
        <f t="shared" si="4"/>
        <v>5</v>
      </c>
      <c r="V31" s="11">
        <f t="shared" si="4"/>
        <v>5</v>
      </c>
    </row>
    <row r="32" spans="1:22" ht="22.5" customHeight="1">
      <c r="A32" s="14" t="str">
        <f ca="1">CELL("Filename")</f>
        <v>H:\FC-09-10 hum 140909\[Final P&amp;G 090809.xls]CE(Mech.)</v>
      </c>
      <c r="C32" s="13"/>
      <c r="D32" s="9"/>
      <c r="M32" s="9"/>
      <c r="N32" s="9"/>
      <c r="O32" s="9"/>
      <c r="P32" s="9"/>
      <c r="Q32" s="9"/>
      <c r="R32" s="9"/>
      <c r="S32" s="9"/>
      <c r="T32" s="9"/>
      <c r="U32" s="9"/>
      <c r="V32" s="9"/>
    </row>
    <row r="33" spans="1:22" ht="19.5" customHeight="1">
      <c r="A33" s="9" t="s">
        <v>37</v>
      </c>
      <c r="B33" s="70"/>
      <c r="C33" s="70"/>
      <c r="D33" s="70"/>
      <c r="E33" s="70"/>
      <c r="F33" s="70"/>
      <c r="G33" s="70"/>
      <c r="H33" s="70"/>
      <c r="I33" s="70"/>
      <c r="J33" s="70"/>
      <c r="K33" s="70"/>
      <c r="L33" s="70"/>
      <c r="M33" s="70"/>
      <c r="N33" s="70"/>
      <c r="O33" s="70"/>
      <c r="P33" s="70"/>
      <c r="Q33" s="70"/>
      <c r="R33" s="70"/>
      <c r="S33" s="70"/>
      <c r="T33" s="70"/>
      <c r="U33" s="70"/>
      <c r="V33" s="70"/>
    </row>
    <row r="34" spans="1:22" ht="23.25" customHeight="1">
      <c r="A34" s="9" t="s">
        <v>148</v>
      </c>
      <c r="B34" s="70" t="s">
        <v>206</v>
      </c>
      <c r="C34" s="70"/>
      <c r="D34" s="70"/>
      <c r="E34" s="70"/>
      <c r="F34" s="70"/>
      <c r="G34" s="70"/>
      <c r="H34" s="70"/>
      <c r="I34" s="70"/>
      <c r="J34" s="70"/>
      <c r="K34" s="70"/>
      <c r="L34" s="70"/>
      <c r="M34" s="70"/>
      <c r="N34" s="70"/>
      <c r="O34" s="70"/>
      <c r="P34" s="70"/>
      <c r="Q34" s="70"/>
      <c r="R34" s="70"/>
      <c r="S34" s="70"/>
      <c r="T34" s="70"/>
      <c r="U34" s="70"/>
      <c r="V34" s="70"/>
    </row>
    <row r="35" spans="1:22" ht="39.75" customHeight="1">
      <c r="A35" s="9" t="s">
        <v>89</v>
      </c>
      <c r="B35" s="91" t="s">
        <v>129</v>
      </c>
      <c r="C35" s="91"/>
      <c r="D35" s="91"/>
      <c r="E35" s="91"/>
      <c r="F35" s="91"/>
      <c r="G35" s="91"/>
      <c r="H35" s="91"/>
      <c r="I35" s="91"/>
      <c r="J35" s="91"/>
      <c r="K35" s="91"/>
      <c r="L35" s="91"/>
      <c r="M35" s="91"/>
      <c r="N35" s="91"/>
      <c r="O35" s="91"/>
      <c r="P35" s="91"/>
      <c r="Q35" s="91"/>
      <c r="R35" s="91"/>
      <c r="S35" s="91"/>
      <c r="T35" s="91"/>
      <c r="U35" s="91"/>
      <c r="V35" s="91"/>
    </row>
    <row r="36" spans="1:22" ht="40.5" customHeight="1">
      <c r="A36" s="9" t="s">
        <v>81</v>
      </c>
      <c r="B36" s="91" t="s">
        <v>151</v>
      </c>
      <c r="C36" s="91"/>
      <c r="D36" s="91"/>
      <c r="E36" s="91"/>
      <c r="F36" s="91"/>
      <c r="G36" s="91"/>
      <c r="H36" s="91"/>
      <c r="I36" s="91"/>
      <c r="J36" s="91"/>
      <c r="K36" s="91"/>
      <c r="L36" s="91"/>
      <c r="M36" s="91"/>
      <c r="N36" s="91"/>
      <c r="O36" s="91"/>
      <c r="P36" s="91"/>
      <c r="Q36" s="91"/>
      <c r="R36" s="91"/>
      <c r="S36" s="91"/>
      <c r="T36" s="91"/>
      <c r="U36" s="91"/>
      <c r="V36" s="91"/>
    </row>
    <row r="37" spans="1:22" ht="23.25" customHeight="1">
      <c r="A37" s="9" t="s">
        <v>87</v>
      </c>
      <c r="B37" s="70" t="s">
        <v>186</v>
      </c>
      <c r="C37" s="70"/>
      <c r="D37" s="70"/>
      <c r="E37" s="70"/>
      <c r="F37" s="70"/>
      <c r="G37" s="70"/>
      <c r="H37" s="70"/>
      <c r="I37" s="70"/>
      <c r="J37" s="70"/>
      <c r="K37" s="70"/>
      <c r="L37" s="70"/>
      <c r="M37" s="70"/>
      <c r="N37" s="70"/>
      <c r="O37" s="70"/>
      <c r="P37" s="70"/>
      <c r="Q37" s="70"/>
      <c r="R37" s="70"/>
      <c r="S37" s="70"/>
      <c r="T37" s="70"/>
      <c r="U37" s="70"/>
      <c r="V37" s="70"/>
    </row>
    <row r="38" spans="1:22" ht="43.5" customHeight="1">
      <c r="A38" s="28" t="s">
        <v>136</v>
      </c>
      <c r="B38" s="91" t="s">
        <v>153</v>
      </c>
      <c r="C38" s="91"/>
      <c r="D38" s="91"/>
      <c r="E38" s="91"/>
      <c r="F38" s="91"/>
      <c r="G38" s="91"/>
      <c r="H38" s="91"/>
      <c r="I38" s="91"/>
      <c r="J38" s="91"/>
      <c r="K38" s="91"/>
      <c r="L38" s="91"/>
      <c r="M38" s="91"/>
      <c r="N38" s="91"/>
      <c r="O38" s="91"/>
      <c r="P38" s="91"/>
      <c r="Q38" s="91"/>
      <c r="R38" s="91"/>
      <c r="S38" s="91"/>
      <c r="T38" s="91"/>
      <c r="U38" s="91"/>
      <c r="V38" s="91"/>
    </row>
    <row r="39" spans="1:22" ht="22.5" customHeight="1">
      <c r="A39" s="9" t="s">
        <v>88</v>
      </c>
      <c r="B39" s="70" t="s">
        <v>133</v>
      </c>
      <c r="C39" s="70"/>
      <c r="D39" s="70"/>
      <c r="E39" s="70"/>
      <c r="F39" s="70"/>
      <c r="G39" s="70"/>
      <c r="H39" s="70"/>
      <c r="I39" s="70"/>
      <c r="J39" s="70"/>
      <c r="K39" s="70"/>
      <c r="L39" s="70"/>
      <c r="M39" s="70"/>
      <c r="N39" s="70"/>
      <c r="O39" s="70"/>
      <c r="P39" s="70"/>
      <c r="Q39" s="70"/>
      <c r="R39" s="70"/>
      <c r="S39" s="70"/>
      <c r="T39" s="70"/>
      <c r="U39" s="70"/>
      <c r="V39" s="70"/>
    </row>
    <row r="40" spans="1:22" ht="29.25" customHeight="1">
      <c r="A40" s="9" t="s">
        <v>82</v>
      </c>
      <c r="B40" s="70" t="s">
        <v>145</v>
      </c>
      <c r="C40" s="70"/>
      <c r="D40" s="70"/>
      <c r="E40" s="70"/>
      <c r="F40" s="70"/>
      <c r="G40" s="70"/>
      <c r="H40" s="70"/>
      <c r="I40" s="70"/>
      <c r="J40" s="70"/>
      <c r="K40" s="70"/>
      <c r="L40" s="70"/>
      <c r="M40" s="70"/>
      <c r="N40" s="70"/>
      <c r="O40" s="70"/>
      <c r="P40" s="70"/>
      <c r="Q40" s="70"/>
      <c r="R40" s="70"/>
      <c r="S40" s="70"/>
      <c r="T40" s="70"/>
      <c r="U40" s="70"/>
      <c r="V40" s="70"/>
    </row>
    <row r="41" spans="1:22" ht="42" customHeight="1">
      <c r="A41" s="9" t="s">
        <v>131</v>
      </c>
      <c r="B41" s="91" t="s">
        <v>146</v>
      </c>
      <c r="C41" s="91"/>
      <c r="D41" s="91"/>
      <c r="E41" s="91"/>
      <c r="F41" s="91"/>
      <c r="G41" s="91"/>
      <c r="H41" s="91"/>
      <c r="I41" s="91"/>
      <c r="J41" s="91"/>
      <c r="K41" s="91"/>
      <c r="L41" s="91"/>
      <c r="M41" s="91"/>
      <c r="N41" s="91"/>
      <c r="O41" s="91"/>
      <c r="P41" s="91"/>
      <c r="Q41" s="91"/>
      <c r="R41" s="91"/>
      <c r="S41" s="91"/>
      <c r="T41" s="91"/>
      <c r="U41" s="91"/>
      <c r="V41" s="91"/>
    </row>
    <row r="42" spans="1:22" ht="39" customHeight="1">
      <c r="A42" s="9" t="s">
        <v>150</v>
      </c>
      <c r="B42" s="91" t="s">
        <v>187</v>
      </c>
      <c r="C42" s="91"/>
      <c r="D42" s="91"/>
      <c r="E42" s="91"/>
      <c r="F42" s="91"/>
      <c r="G42" s="91"/>
      <c r="H42" s="91"/>
      <c r="I42" s="91"/>
      <c r="J42" s="91"/>
      <c r="K42" s="91"/>
      <c r="L42" s="91"/>
      <c r="M42" s="91"/>
      <c r="N42" s="91"/>
      <c r="O42" s="91"/>
      <c r="P42" s="91"/>
      <c r="Q42" s="91"/>
      <c r="R42" s="91"/>
      <c r="S42" s="91"/>
      <c r="T42" s="91"/>
      <c r="U42" s="91"/>
      <c r="V42" s="91"/>
    </row>
    <row r="43" spans="1:22" ht="26.25" customHeight="1" thickBot="1">
      <c r="A43" s="9" t="s">
        <v>99</v>
      </c>
      <c r="B43" s="70" t="s">
        <v>189</v>
      </c>
      <c r="C43" s="70"/>
      <c r="D43" s="70"/>
      <c r="E43" s="70"/>
      <c r="F43" s="70"/>
      <c r="G43" s="70"/>
      <c r="H43" s="70"/>
      <c r="I43" s="70"/>
      <c r="J43" s="70"/>
      <c r="K43" s="70"/>
      <c r="L43" s="70"/>
      <c r="M43" s="70"/>
      <c r="N43" s="70"/>
      <c r="O43" s="70"/>
      <c r="P43" s="70"/>
      <c r="Q43" s="70"/>
      <c r="R43" s="70"/>
      <c r="S43" s="70"/>
      <c r="T43" s="70"/>
      <c r="U43" s="70"/>
      <c r="V43" s="70"/>
    </row>
    <row r="44" spans="1:22" ht="27" customHeight="1">
      <c r="A44" s="9"/>
      <c r="B44" s="13"/>
      <c r="C44" s="23" t="s">
        <v>113</v>
      </c>
      <c r="D44" s="107" t="s">
        <v>190</v>
      </c>
      <c r="E44" s="107"/>
      <c r="F44" s="107"/>
      <c r="G44" s="107"/>
      <c r="H44" s="107"/>
      <c r="I44" s="108" t="s">
        <v>191</v>
      </c>
      <c r="J44" s="108"/>
      <c r="K44" s="108"/>
      <c r="L44" s="108"/>
      <c r="M44" s="109"/>
      <c r="T44" s="9"/>
      <c r="U44" s="9"/>
      <c r="V44" s="9"/>
    </row>
    <row r="45" spans="3:13" ht="17.25" customHeight="1">
      <c r="C45" s="21">
        <v>1</v>
      </c>
      <c r="D45" s="72" t="s">
        <v>91</v>
      </c>
      <c r="E45" s="72"/>
      <c r="F45" s="72"/>
      <c r="G45" s="72"/>
      <c r="H45" s="72"/>
      <c r="I45" s="72" t="s">
        <v>195</v>
      </c>
      <c r="J45" s="72"/>
      <c r="K45" s="72"/>
      <c r="L45" s="72"/>
      <c r="M45" s="73"/>
    </row>
    <row r="46" spans="3:13" ht="17.25" customHeight="1">
      <c r="C46" s="21">
        <v>2</v>
      </c>
      <c r="D46" s="72" t="s">
        <v>192</v>
      </c>
      <c r="E46" s="72"/>
      <c r="F46" s="72"/>
      <c r="G46" s="72"/>
      <c r="H46" s="72"/>
      <c r="I46" s="72" t="s">
        <v>196</v>
      </c>
      <c r="J46" s="72"/>
      <c r="K46" s="72"/>
      <c r="L46" s="72"/>
      <c r="M46" s="73"/>
    </row>
    <row r="47" spans="3:13" ht="17.25" customHeight="1">
      <c r="C47" s="21">
        <v>3</v>
      </c>
      <c r="D47" s="72" t="s">
        <v>94</v>
      </c>
      <c r="E47" s="72"/>
      <c r="F47" s="72"/>
      <c r="G47" s="72"/>
      <c r="H47" s="72"/>
      <c r="I47" s="72" t="s">
        <v>197</v>
      </c>
      <c r="J47" s="72"/>
      <c r="K47" s="72"/>
      <c r="L47" s="72"/>
      <c r="M47" s="73"/>
    </row>
    <row r="48" spans="3:13" ht="15.75" customHeight="1">
      <c r="C48" s="21">
        <v>4</v>
      </c>
      <c r="D48" s="72" t="s">
        <v>193</v>
      </c>
      <c r="E48" s="72"/>
      <c r="F48" s="72"/>
      <c r="G48" s="72"/>
      <c r="H48" s="72"/>
      <c r="I48" s="72" t="s">
        <v>198</v>
      </c>
      <c r="J48" s="72"/>
      <c r="K48" s="72"/>
      <c r="L48" s="72"/>
      <c r="M48" s="73"/>
    </row>
    <row r="49" spans="3:22" ht="24.75" customHeight="1" thickBot="1">
      <c r="C49" s="22">
        <v>5</v>
      </c>
      <c r="D49" s="110" t="s">
        <v>194</v>
      </c>
      <c r="E49" s="110"/>
      <c r="F49" s="110"/>
      <c r="G49" s="110"/>
      <c r="H49" s="110"/>
      <c r="I49" s="110" t="s">
        <v>199</v>
      </c>
      <c r="J49" s="110"/>
      <c r="K49" s="110"/>
      <c r="L49" s="110"/>
      <c r="M49" s="111"/>
      <c r="S49" s="9"/>
      <c r="T49" s="9"/>
      <c r="U49" s="9"/>
      <c r="V49" s="9"/>
    </row>
    <row r="50" spans="3:22" ht="24.75" customHeight="1">
      <c r="C50" s="9"/>
      <c r="D50" s="66"/>
      <c r="E50" s="66"/>
      <c r="F50" s="66"/>
      <c r="G50" s="66"/>
      <c r="H50" s="66"/>
      <c r="I50" s="66"/>
      <c r="J50" s="66"/>
      <c r="K50" s="66"/>
      <c r="L50" s="66"/>
      <c r="M50" s="66"/>
      <c r="S50" s="9"/>
      <c r="T50" s="9"/>
      <c r="U50" s="9"/>
      <c r="V50" s="9"/>
    </row>
    <row r="51" spans="1:20" s="13" customFormat="1" ht="18.75" customHeight="1">
      <c r="A51" s="29"/>
      <c r="H51" s="29"/>
      <c r="I51" s="29"/>
      <c r="J51" s="29"/>
      <c r="K51" s="27"/>
      <c r="O51" s="27"/>
      <c r="P51" s="71" t="s">
        <v>214</v>
      </c>
      <c r="Q51" s="71"/>
      <c r="R51" s="71"/>
      <c r="S51" s="71"/>
      <c r="T51" s="71"/>
    </row>
    <row r="52" spans="1:20" s="13" customFormat="1" ht="18.75" customHeight="1">
      <c r="A52" s="29"/>
      <c r="H52" s="29"/>
      <c r="I52" s="29"/>
      <c r="J52" s="29"/>
      <c r="K52" s="27"/>
      <c r="O52" s="29"/>
      <c r="P52" s="69" t="s">
        <v>101</v>
      </c>
      <c r="Q52" s="69"/>
      <c r="R52" s="69"/>
      <c r="S52" s="69"/>
      <c r="T52" s="69"/>
    </row>
    <row r="53" spans="1:22" s="13" customFormat="1" ht="17.25" customHeight="1">
      <c r="A53" s="29"/>
      <c r="F53" s="29"/>
      <c r="J53" s="71" t="s">
        <v>102</v>
      </c>
      <c r="K53" s="71"/>
      <c r="L53" s="71"/>
      <c r="M53" s="71"/>
      <c r="N53" s="29"/>
      <c r="O53" s="29"/>
      <c r="T53" s="29"/>
      <c r="U53" s="29"/>
      <c r="V53" s="29"/>
    </row>
    <row r="54" spans="1:22" s="13" customFormat="1" ht="17.25" customHeight="1">
      <c r="A54" s="29"/>
      <c r="F54" s="29"/>
      <c r="J54" s="29"/>
      <c r="K54" s="29"/>
      <c r="L54" s="29"/>
      <c r="M54" s="29"/>
      <c r="N54" s="29"/>
      <c r="O54" s="29"/>
      <c r="T54" s="29"/>
      <c r="U54" s="29"/>
      <c r="V54" s="29"/>
    </row>
    <row r="55" spans="1:22" s="13" customFormat="1" ht="17.25" customHeight="1">
      <c r="A55" s="29"/>
      <c r="J55" s="29"/>
      <c r="K55" s="29"/>
      <c r="M55" s="29"/>
      <c r="N55" s="70" t="s">
        <v>39</v>
      </c>
      <c r="O55" s="70"/>
      <c r="P55" s="70"/>
      <c r="Q55" s="70"/>
      <c r="V55" s="29"/>
    </row>
    <row r="56" spans="3:22" ht="24.75" customHeight="1">
      <c r="C56" s="9"/>
      <c r="D56" s="9"/>
      <c r="E56" s="9"/>
      <c r="F56" s="9"/>
      <c r="G56" s="9"/>
      <c r="H56" s="14"/>
      <c r="I56" s="14"/>
      <c r="J56" s="14"/>
      <c r="K56" s="14"/>
      <c r="L56" s="14"/>
      <c r="S56" s="9"/>
      <c r="T56" s="9"/>
      <c r="U56" s="9"/>
      <c r="V56" s="9"/>
    </row>
  </sheetData>
  <sheetProtection/>
  <mergeCells count="49">
    <mergeCell ref="S4:S6"/>
    <mergeCell ref="N3:N6"/>
    <mergeCell ref="Q5:Q6"/>
    <mergeCell ref="T5:T6"/>
    <mergeCell ref="S3:V3"/>
    <mergeCell ref="R5:R6"/>
    <mergeCell ref="T4:V4"/>
    <mergeCell ref="U5:U6"/>
    <mergeCell ref="G3:I6"/>
    <mergeCell ref="M3:M6"/>
    <mergeCell ref="P5:P6"/>
    <mergeCell ref="O4:O6"/>
    <mergeCell ref="J3:L5"/>
    <mergeCell ref="D46:H46"/>
    <mergeCell ref="D49:H49"/>
    <mergeCell ref="I49:M49"/>
    <mergeCell ref="I45:M45"/>
    <mergeCell ref="I46:M46"/>
    <mergeCell ref="I47:M47"/>
    <mergeCell ref="B41:V41"/>
    <mergeCell ref="B42:V42"/>
    <mergeCell ref="B43:V43"/>
    <mergeCell ref="D45:H45"/>
    <mergeCell ref="D44:H44"/>
    <mergeCell ref="I44:M44"/>
    <mergeCell ref="A1:V1"/>
    <mergeCell ref="A2:V2"/>
    <mergeCell ref="O3:R3"/>
    <mergeCell ref="B34:V34"/>
    <mergeCell ref="V5:V6"/>
    <mergeCell ref="F3:F6"/>
    <mergeCell ref="A3:A6"/>
    <mergeCell ref="B3:B6"/>
    <mergeCell ref="P4:R4"/>
    <mergeCell ref="C3:E5"/>
    <mergeCell ref="B35:V35"/>
    <mergeCell ref="B33:V33"/>
    <mergeCell ref="B36:V36"/>
    <mergeCell ref="B37:V37"/>
    <mergeCell ref="N55:Q55"/>
    <mergeCell ref="P52:T52"/>
    <mergeCell ref="P51:T51"/>
    <mergeCell ref="B38:V38"/>
    <mergeCell ref="J53:M53"/>
    <mergeCell ref="D47:H47"/>
    <mergeCell ref="D48:H48"/>
    <mergeCell ref="I48:M48"/>
    <mergeCell ref="B39:V39"/>
    <mergeCell ref="B40:V40"/>
  </mergeCells>
  <printOptions/>
  <pageMargins left="0.13" right="0.16" top="0.22" bottom="0.28" header="0.13" footer="0.16"/>
  <pageSetup horizontalDpi="180" verticalDpi="180" orientation="landscape" paperSize="9" scale="44" r:id="rId1"/>
</worksheet>
</file>

<file path=xl/worksheets/sheet5.xml><?xml version="1.0" encoding="utf-8"?>
<worksheet xmlns="http://schemas.openxmlformats.org/spreadsheetml/2006/main" xmlns:r="http://schemas.openxmlformats.org/officeDocument/2006/relationships">
  <dimension ref="A1:N37"/>
  <sheetViews>
    <sheetView showZeros="0" view="pageBreakPreview" zoomScale="75" zoomScaleNormal="60" zoomScaleSheetLayoutView="75" workbookViewId="0" topLeftCell="A1">
      <selection activeCell="A1" sqref="A1:N1"/>
    </sheetView>
  </sheetViews>
  <sheetFormatPr defaultColWidth="9.140625" defaultRowHeight="12.75"/>
  <cols>
    <col min="1" max="1" width="7.7109375" style="19" customWidth="1"/>
    <col min="2" max="2" width="20.140625" style="19" customWidth="1"/>
    <col min="3" max="3" width="36.28125" style="18" customWidth="1"/>
    <col min="4" max="4" width="9.8515625" style="18" customWidth="1"/>
    <col min="5" max="5" width="8.421875" style="18" customWidth="1"/>
    <col min="6" max="7" width="6.28125" style="18" customWidth="1"/>
    <col min="8" max="9" width="9.421875" style="19" customWidth="1"/>
    <col min="10" max="10" width="7.140625" style="19" customWidth="1"/>
    <col min="11" max="12" width="10.140625" style="19" customWidth="1"/>
    <col min="13" max="13" width="13.421875" style="19" customWidth="1"/>
    <col min="14" max="14" width="11.140625" style="19" customWidth="1"/>
    <col min="15" max="16384" width="9.140625" style="19" customWidth="1"/>
  </cols>
  <sheetData>
    <row r="1" spans="1:14" ht="17.25" customHeight="1">
      <c r="A1" s="82" t="s">
        <v>222</v>
      </c>
      <c r="B1" s="82"/>
      <c r="C1" s="82"/>
      <c r="D1" s="82"/>
      <c r="E1" s="82"/>
      <c r="F1" s="82"/>
      <c r="G1" s="82"/>
      <c r="H1" s="82"/>
      <c r="I1" s="82"/>
      <c r="J1" s="82"/>
      <c r="K1" s="82"/>
      <c r="L1" s="82"/>
      <c r="M1" s="82"/>
      <c r="N1" s="82"/>
    </row>
    <row r="2" spans="1:14" ht="33.75" customHeight="1">
      <c r="A2" s="82" t="s">
        <v>207</v>
      </c>
      <c r="B2" s="82"/>
      <c r="C2" s="82"/>
      <c r="D2" s="82"/>
      <c r="E2" s="82"/>
      <c r="F2" s="82"/>
      <c r="G2" s="82"/>
      <c r="H2" s="82"/>
      <c r="I2" s="82"/>
      <c r="J2" s="82"/>
      <c r="K2" s="82"/>
      <c r="L2" s="82"/>
      <c r="M2" s="82"/>
      <c r="N2" s="82"/>
    </row>
    <row r="3" spans="1:14" s="18" customFormat="1" ht="18" customHeight="1">
      <c r="A3" s="83" t="s">
        <v>69</v>
      </c>
      <c r="B3" s="83" t="s">
        <v>1</v>
      </c>
      <c r="C3" s="83" t="s">
        <v>176</v>
      </c>
      <c r="D3" s="83" t="s">
        <v>208</v>
      </c>
      <c r="E3" s="83"/>
      <c r="F3" s="83" t="s">
        <v>209</v>
      </c>
      <c r="G3" s="83"/>
      <c r="H3" s="83" t="s">
        <v>154</v>
      </c>
      <c r="I3" s="83" t="s">
        <v>155</v>
      </c>
      <c r="J3" s="83" t="s">
        <v>156</v>
      </c>
      <c r="K3" s="83" t="s">
        <v>211</v>
      </c>
      <c r="L3" s="83"/>
      <c r="M3" s="83"/>
      <c r="N3" s="83"/>
    </row>
    <row r="4" spans="1:14" s="18" customFormat="1" ht="67.5" customHeight="1">
      <c r="A4" s="83"/>
      <c r="B4" s="83"/>
      <c r="C4" s="83"/>
      <c r="D4" s="83"/>
      <c r="E4" s="83"/>
      <c r="F4" s="83"/>
      <c r="G4" s="83"/>
      <c r="H4" s="83"/>
      <c r="I4" s="83"/>
      <c r="J4" s="83"/>
      <c r="K4" s="26" t="s">
        <v>157</v>
      </c>
      <c r="L4" s="26" t="s">
        <v>158</v>
      </c>
      <c r="M4" s="26" t="s">
        <v>159</v>
      </c>
      <c r="N4" s="26" t="s">
        <v>160</v>
      </c>
    </row>
    <row r="5" spans="1:14" ht="24" customHeight="1">
      <c r="A5" s="32">
        <v>1</v>
      </c>
      <c r="B5" s="33" t="s">
        <v>161</v>
      </c>
      <c r="C5" s="26">
        <v>1</v>
      </c>
      <c r="D5" s="26"/>
      <c r="E5" s="34"/>
      <c r="F5" s="34"/>
      <c r="G5" s="34"/>
      <c r="H5" s="26">
        <f>C5+D5+F5</f>
        <v>1</v>
      </c>
      <c r="I5" s="26">
        <v>1</v>
      </c>
      <c r="J5" s="26"/>
      <c r="K5" s="26"/>
      <c r="L5" s="26"/>
      <c r="M5" s="26"/>
      <c r="N5" s="26"/>
    </row>
    <row r="6" spans="1:14" ht="24" customHeight="1">
      <c r="A6" s="32">
        <v>2</v>
      </c>
      <c r="B6" s="33" t="s">
        <v>162</v>
      </c>
      <c r="C6" s="26">
        <v>1</v>
      </c>
      <c r="D6" s="26"/>
      <c r="E6" s="34"/>
      <c r="F6" s="34"/>
      <c r="G6" s="34"/>
      <c r="H6" s="26">
        <f aca="true" t="shared" si="0" ref="H6:H20">C6+D6+F6</f>
        <v>1</v>
      </c>
      <c r="I6" s="26"/>
      <c r="J6" s="26">
        <v>1</v>
      </c>
      <c r="K6" s="26"/>
      <c r="L6" s="26"/>
      <c r="M6" s="26"/>
      <c r="N6" s="26"/>
    </row>
    <row r="7" spans="1:14" ht="24" customHeight="1">
      <c r="A7" s="32">
        <v>3</v>
      </c>
      <c r="B7" s="33" t="s">
        <v>163</v>
      </c>
      <c r="C7" s="26"/>
      <c r="D7" s="26"/>
      <c r="E7" s="26"/>
      <c r="F7" s="26">
        <v>1</v>
      </c>
      <c r="G7" s="26" t="s">
        <v>81</v>
      </c>
      <c r="H7" s="26">
        <f t="shared" si="0"/>
        <v>1</v>
      </c>
      <c r="I7" s="26"/>
      <c r="J7" s="26">
        <v>1</v>
      </c>
      <c r="K7" s="26"/>
      <c r="L7" s="26"/>
      <c r="M7" s="26"/>
      <c r="N7" s="26"/>
    </row>
    <row r="8" spans="1:14" ht="24" customHeight="1">
      <c r="A8" s="32">
        <v>4</v>
      </c>
      <c r="B8" s="33" t="s">
        <v>147</v>
      </c>
      <c r="C8" s="26"/>
      <c r="D8" s="26"/>
      <c r="E8" s="26"/>
      <c r="F8" s="26">
        <v>1</v>
      </c>
      <c r="G8" s="26" t="s">
        <v>86</v>
      </c>
      <c r="H8" s="26">
        <f t="shared" si="0"/>
        <v>1</v>
      </c>
      <c r="I8" s="26"/>
      <c r="J8" s="26"/>
      <c r="K8" s="26">
        <v>1</v>
      </c>
      <c r="L8" s="26"/>
      <c r="M8" s="26"/>
      <c r="N8" s="26"/>
    </row>
    <row r="9" spans="1:14" ht="24" customHeight="1">
      <c r="A9" s="32">
        <v>5</v>
      </c>
      <c r="B9" s="33" t="s">
        <v>29</v>
      </c>
      <c r="C9" s="26"/>
      <c r="D9" s="26">
        <v>4</v>
      </c>
      <c r="E9" s="26" t="s">
        <v>89</v>
      </c>
      <c r="F9" s="26"/>
      <c r="G9" s="26"/>
      <c r="H9" s="26">
        <f t="shared" si="0"/>
        <v>4</v>
      </c>
      <c r="I9" s="26"/>
      <c r="J9" s="26"/>
      <c r="K9" s="26">
        <v>1</v>
      </c>
      <c r="L9" s="26">
        <v>1</v>
      </c>
      <c r="M9" s="26">
        <v>1</v>
      </c>
      <c r="N9" s="26">
        <v>1</v>
      </c>
    </row>
    <row r="10" spans="1:14" ht="24" customHeight="1">
      <c r="A10" s="32">
        <v>6</v>
      </c>
      <c r="B10" s="33" t="s">
        <v>30</v>
      </c>
      <c r="C10" s="26">
        <v>1</v>
      </c>
      <c r="D10" s="26">
        <v>9</v>
      </c>
      <c r="E10" s="26" t="s">
        <v>89</v>
      </c>
      <c r="F10" s="26">
        <v>1</v>
      </c>
      <c r="G10" s="26" t="s">
        <v>131</v>
      </c>
      <c r="H10" s="26">
        <f t="shared" si="0"/>
        <v>11</v>
      </c>
      <c r="I10" s="26">
        <v>1</v>
      </c>
      <c r="J10" s="26"/>
      <c r="K10" s="26">
        <v>4</v>
      </c>
      <c r="L10" s="26">
        <f>1+1</f>
        <v>2</v>
      </c>
      <c r="M10" s="26">
        <v>2</v>
      </c>
      <c r="N10" s="26">
        <v>2</v>
      </c>
    </row>
    <row r="11" spans="1:14" ht="24" customHeight="1">
      <c r="A11" s="32">
        <v>7</v>
      </c>
      <c r="B11" s="33" t="s">
        <v>32</v>
      </c>
      <c r="C11" s="26"/>
      <c r="D11" s="26">
        <v>5</v>
      </c>
      <c r="E11" s="26" t="s">
        <v>89</v>
      </c>
      <c r="F11" s="26"/>
      <c r="G11" s="26"/>
      <c r="H11" s="26">
        <f t="shared" si="0"/>
        <v>5</v>
      </c>
      <c r="I11" s="26"/>
      <c r="J11" s="26"/>
      <c r="K11" s="26">
        <v>1</v>
      </c>
      <c r="L11" s="26">
        <v>1</v>
      </c>
      <c r="M11" s="26">
        <v>2</v>
      </c>
      <c r="N11" s="26">
        <v>1</v>
      </c>
    </row>
    <row r="12" spans="1:14" ht="24" customHeight="1">
      <c r="A12" s="32">
        <v>8</v>
      </c>
      <c r="B12" s="33" t="s">
        <v>63</v>
      </c>
      <c r="C12" s="26"/>
      <c r="D12" s="26">
        <v>2</v>
      </c>
      <c r="E12" s="26" t="s">
        <v>89</v>
      </c>
      <c r="F12" s="26"/>
      <c r="G12" s="26"/>
      <c r="H12" s="26">
        <f t="shared" si="0"/>
        <v>2</v>
      </c>
      <c r="I12" s="26">
        <v>1</v>
      </c>
      <c r="J12" s="26"/>
      <c r="K12" s="26">
        <v>1</v>
      </c>
      <c r="L12" s="26"/>
      <c r="M12" s="26"/>
      <c r="N12" s="26"/>
    </row>
    <row r="13" spans="1:14" ht="24" customHeight="1">
      <c r="A13" s="32">
        <v>9</v>
      </c>
      <c r="B13" s="33" t="s">
        <v>134</v>
      </c>
      <c r="C13" s="26"/>
      <c r="D13" s="26">
        <v>1</v>
      </c>
      <c r="E13" s="26" t="s">
        <v>89</v>
      </c>
      <c r="F13" s="26"/>
      <c r="G13" s="26"/>
      <c r="H13" s="26">
        <f t="shared" si="0"/>
        <v>1</v>
      </c>
      <c r="I13" s="26"/>
      <c r="J13" s="26"/>
      <c r="K13" s="26"/>
      <c r="L13" s="26"/>
      <c r="M13" s="26">
        <v>1</v>
      </c>
      <c r="N13" s="26"/>
    </row>
    <row r="14" spans="1:14" ht="24" customHeight="1">
      <c r="A14" s="32">
        <v>10</v>
      </c>
      <c r="B14" s="33" t="s">
        <v>164</v>
      </c>
      <c r="C14" s="26">
        <v>1</v>
      </c>
      <c r="D14" s="26">
        <v>7</v>
      </c>
      <c r="E14" s="26" t="s">
        <v>89</v>
      </c>
      <c r="F14" s="26"/>
      <c r="G14" s="26"/>
      <c r="H14" s="26">
        <f t="shared" si="0"/>
        <v>8</v>
      </c>
      <c r="I14" s="26">
        <v>2</v>
      </c>
      <c r="J14" s="26">
        <v>1</v>
      </c>
      <c r="K14" s="26">
        <v>1</v>
      </c>
      <c r="L14" s="26"/>
      <c r="M14" s="26">
        <v>3</v>
      </c>
      <c r="N14" s="26">
        <v>1</v>
      </c>
    </row>
    <row r="15" spans="1:14" ht="24" customHeight="1">
      <c r="A15" s="32">
        <v>11</v>
      </c>
      <c r="B15" s="33" t="s">
        <v>59</v>
      </c>
      <c r="C15" s="26"/>
      <c r="D15" s="26">
        <v>2</v>
      </c>
      <c r="E15" s="26" t="s">
        <v>89</v>
      </c>
      <c r="F15" s="26"/>
      <c r="G15" s="26"/>
      <c r="H15" s="26">
        <f t="shared" si="0"/>
        <v>2</v>
      </c>
      <c r="I15" s="26"/>
      <c r="J15" s="26"/>
      <c r="K15" s="26"/>
      <c r="L15" s="26"/>
      <c r="M15" s="26"/>
      <c r="N15" s="26">
        <v>2</v>
      </c>
    </row>
    <row r="16" spans="1:14" ht="24" customHeight="1">
      <c r="A16" s="32">
        <v>12</v>
      </c>
      <c r="B16" s="33" t="s">
        <v>165</v>
      </c>
      <c r="C16" s="26"/>
      <c r="D16" s="26">
        <v>2</v>
      </c>
      <c r="E16" s="26" t="s">
        <v>89</v>
      </c>
      <c r="F16" s="26"/>
      <c r="G16" s="26"/>
      <c r="H16" s="26">
        <f t="shared" si="0"/>
        <v>2</v>
      </c>
      <c r="I16" s="26"/>
      <c r="J16" s="26"/>
      <c r="K16" s="26"/>
      <c r="L16" s="26"/>
      <c r="M16" s="26"/>
      <c r="N16" s="26">
        <v>2</v>
      </c>
    </row>
    <row r="17" spans="1:14" ht="24" customHeight="1">
      <c r="A17" s="32">
        <v>13</v>
      </c>
      <c r="B17" s="33" t="s">
        <v>79</v>
      </c>
      <c r="C17" s="26"/>
      <c r="D17" s="26">
        <v>2</v>
      </c>
      <c r="E17" s="26" t="s">
        <v>89</v>
      </c>
      <c r="F17" s="26"/>
      <c r="G17" s="26"/>
      <c r="H17" s="26">
        <f t="shared" si="0"/>
        <v>2</v>
      </c>
      <c r="I17" s="26"/>
      <c r="J17" s="26"/>
      <c r="K17" s="26"/>
      <c r="L17" s="26"/>
      <c r="M17" s="26"/>
      <c r="N17" s="26">
        <v>2</v>
      </c>
    </row>
    <row r="18" spans="1:14" ht="24" customHeight="1">
      <c r="A18" s="32">
        <v>14</v>
      </c>
      <c r="B18" s="33" t="s">
        <v>73</v>
      </c>
      <c r="C18" s="26">
        <v>1</v>
      </c>
      <c r="D18" s="26"/>
      <c r="E18" s="26"/>
      <c r="F18" s="26"/>
      <c r="G18" s="26"/>
      <c r="H18" s="26">
        <f t="shared" si="0"/>
        <v>1</v>
      </c>
      <c r="I18" s="26"/>
      <c r="J18" s="26">
        <v>1</v>
      </c>
      <c r="K18" s="26"/>
      <c r="L18" s="26"/>
      <c r="M18" s="26"/>
      <c r="N18" s="26"/>
    </row>
    <row r="19" spans="1:14" ht="24" customHeight="1">
      <c r="A19" s="32">
        <v>15</v>
      </c>
      <c r="B19" s="33" t="s">
        <v>75</v>
      </c>
      <c r="C19" s="26">
        <v>1</v>
      </c>
      <c r="D19" s="26"/>
      <c r="E19" s="26"/>
      <c r="F19" s="26"/>
      <c r="G19" s="26"/>
      <c r="H19" s="26">
        <f t="shared" si="0"/>
        <v>1</v>
      </c>
      <c r="I19" s="26"/>
      <c r="J19" s="26">
        <v>1</v>
      </c>
      <c r="K19" s="26"/>
      <c r="L19" s="26"/>
      <c r="M19" s="26"/>
      <c r="N19" s="26"/>
    </row>
    <row r="20" spans="1:14" ht="24" customHeight="1">
      <c r="A20" s="32">
        <v>16</v>
      </c>
      <c r="B20" s="33" t="s">
        <v>135</v>
      </c>
      <c r="C20" s="26"/>
      <c r="D20" s="26">
        <v>3</v>
      </c>
      <c r="E20" s="26" t="s">
        <v>89</v>
      </c>
      <c r="F20" s="26"/>
      <c r="G20" s="26"/>
      <c r="H20" s="26">
        <f t="shared" si="0"/>
        <v>3</v>
      </c>
      <c r="I20" s="26"/>
      <c r="J20" s="26"/>
      <c r="K20" s="26"/>
      <c r="L20" s="26"/>
      <c r="M20" s="26"/>
      <c r="N20" s="26">
        <v>3</v>
      </c>
    </row>
    <row r="21" spans="1:14" s="40" customFormat="1" ht="24" customHeight="1">
      <c r="A21" s="15"/>
      <c r="B21" s="41" t="s">
        <v>36</v>
      </c>
      <c r="C21" s="39">
        <f aca="true" t="shared" si="1" ref="C21:N21">SUM(C5:C20)</f>
        <v>6</v>
      </c>
      <c r="D21" s="39">
        <f t="shared" si="1"/>
        <v>37</v>
      </c>
      <c r="E21" s="39">
        <f t="shared" si="1"/>
        <v>0</v>
      </c>
      <c r="F21" s="39">
        <f t="shared" si="1"/>
        <v>3</v>
      </c>
      <c r="G21" s="39">
        <f t="shared" si="1"/>
        <v>0</v>
      </c>
      <c r="H21" s="39">
        <f t="shared" si="1"/>
        <v>46</v>
      </c>
      <c r="I21" s="39">
        <f t="shared" si="1"/>
        <v>5</v>
      </c>
      <c r="J21" s="39">
        <f t="shared" si="1"/>
        <v>5</v>
      </c>
      <c r="K21" s="39">
        <f t="shared" si="1"/>
        <v>9</v>
      </c>
      <c r="L21" s="39">
        <f t="shared" si="1"/>
        <v>4</v>
      </c>
      <c r="M21" s="39">
        <f t="shared" si="1"/>
        <v>9</v>
      </c>
      <c r="N21" s="39">
        <f t="shared" si="1"/>
        <v>14</v>
      </c>
    </row>
    <row r="22" ht="18" customHeight="1"/>
    <row r="23" spans="1:14" ht="24" customHeight="1">
      <c r="A23" s="19" t="s">
        <v>37</v>
      </c>
      <c r="B23" s="82" t="s">
        <v>166</v>
      </c>
      <c r="C23" s="82"/>
      <c r="D23" s="82"/>
      <c r="E23" s="82"/>
      <c r="F23" s="82"/>
      <c r="G23" s="82"/>
      <c r="H23" s="82"/>
      <c r="I23" s="82"/>
      <c r="J23" s="82"/>
      <c r="K23" s="82"/>
      <c r="L23" s="82"/>
      <c r="M23" s="82"/>
      <c r="N23" s="82"/>
    </row>
    <row r="24" spans="1:14" ht="29.25" customHeight="1">
      <c r="A24" s="18" t="s">
        <v>81</v>
      </c>
      <c r="B24" s="82" t="s">
        <v>167</v>
      </c>
      <c r="C24" s="82"/>
      <c r="D24" s="82"/>
      <c r="E24" s="82"/>
      <c r="F24" s="82"/>
      <c r="G24" s="82"/>
      <c r="H24" s="82"/>
      <c r="I24" s="82"/>
      <c r="J24" s="82"/>
      <c r="K24" s="82"/>
      <c r="L24" s="82"/>
      <c r="M24" s="82"/>
      <c r="N24" s="82"/>
    </row>
    <row r="25" spans="1:14" ht="32.25" customHeight="1">
      <c r="A25" s="18" t="s">
        <v>86</v>
      </c>
      <c r="B25" s="82" t="s">
        <v>168</v>
      </c>
      <c r="C25" s="82"/>
      <c r="D25" s="82"/>
      <c r="E25" s="82"/>
      <c r="F25" s="82"/>
      <c r="G25" s="82"/>
      <c r="H25" s="82"/>
      <c r="I25" s="82"/>
      <c r="J25" s="82"/>
      <c r="K25" s="82"/>
      <c r="L25" s="82"/>
      <c r="M25" s="82"/>
      <c r="N25" s="82"/>
    </row>
    <row r="26" spans="1:14" ht="33" customHeight="1">
      <c r="A26" s="65" t="s">
        <v>169</v>
      </c>
      <c r="B26" s="82" t="s">
        <v>172</v>
      </c>
      <c r="C26" s="82"/>
      <c r="D26" s="82"/>
      <c r="E26" s="82"/>
      <c r="F26" s="82"/>
      <c r="G26" s="82"/>
      <c r="H26" s="82"/>
      <c r="I26" s="82"/>
      <c r="J26" s="82"/>
      <c r="K26" s="82"/>
      <c r="L26" s="82"/>
      <c r="M26" s="82"/>
      <c r="N26" s="82"/>
    </row>
    <row r="27" spans="1:14" ht="23.25" customHeight="1">
      <c r="A27" s="18" t="s">
        <v>81</v>
      </c>
      <c r="B27" s="82" t="s">
        <v>170</v>
      </c>
      <c r="C27" s="82"/>
      <c r="D27" s="82"/>
      <c r="E27" s="82"/>
      <c r="F27" s="82"/>
      <c r="G27" s="82"/>
      <c r="H27" s="82"/>
      <c r="I27" s="82"/>
      <c r="J27" s="82"/>
      <c r="K27" s="82"/>
      <c r="L27" s="82"/>
      <c r="M27" s="82"/>
      <c r="N27" s="82"/>
    </row>
    <row r="28" spans="1:14" ht="33" customHeight="1">
      <c r="A28" s="18" t="s">
        <v>89</v>
      </c>
      <c r="B28" s="82" t="s">
        <v>210</v>
      </c>
      <c r="C28" s="82"/>
      <c r="D28" s="82"/>
      <c r="E28" s="82"/>
      <c r="F28" s="82"/>
      <c r="G28" s="82"/>
      <c r="H28" s="82"/>
      <c r="I28" s="82"/>
      <c r="J28" s="82"/>
      <c r="K28" s="82"/>
      <c r="L28" s="82"/>
      <c r="M28" s="82"/>
      <c r="N28" s="82"/>
    </row>
    <row r="29" spans="1:14" ht="31.5" customHeight="1">
      <c r="A29" s="18" t="s">
        <v>148</v>
      </c>
      <c r="B29" s="82" t="s">
        <v>212</v>
      </c>
      <c r="C29" s="82"/>
      <c r="D29" s="82"/>
      <c r="E29" s="82"/>
      <c r="F29" s="82"/>
      <c r="G29" s="82"/>
      <c r="H29" s="82"/>
      <c r="I29" s="82"/>
      <c r="J29" s="82"/>
      <c r="K29" s="82"/>
      <c r="L29" s="82"/>
      <c r="M29" s="82"/>
      <c r="N29" s="82"/>
    </row>
    <row r="30" spans="1:14" ht="23.25" customHeight="1">
      <c r="A30" s="18" t="s">
        <v>131</v>
      </c>
      <c r="B30" s="82" t="s">
        <v>216</v>
      </c>
      <c r="C30" s="82"/>
      <c r="D30" s="82"/>
      <c r="E30" s="82"/>
      <c r="F30" s="82"/>
      <c r="G30" s="82"/>
      <c r="H30" s="82"/>
      <c r="I30" s="82"/>
      <c r="J30" s="82"/>
      <c r="K30" s="82"/>
      <c r="L30" s="82"/>
      <c r="M30" s="82"/>
      <c r="N30" s="82"/>
    </row>
    <row r="31" spans="1:13" ht="15" customHeight="1">
      <c r="A31" s="42"/>
      <c r="D31" s="19"/>
      <c r="E31" s="19"/>
      <c r="F31" s="19"/>
      <c r="G31" s="19"/>
      <c r="I31" s="84" t="s">
        <v>214</v>
      </c>
      <c r="J31" s="84"/>
      <c r="K31" s="84"/>
      <c r="L31" s="84"/>
      <c r="M31" s="84"/>
    </row>
    <row r="32" spans="1:13" ht="12.75">
      <c r="A32" s="42"/>
      <c r="D32" s="19"/>
      <c r="E32" s="19"/>
      <c r="F32" s="19"/>
      <c r="G32" s="19"/>
      <c r="I32" s="112" t="s">
        <v>101</v>
      </c>
      <c r="J32" s="112"/>
      <c r="K32" s="112"/>
      <c r="L32" s="112"/>
      <c r="M32" s="112"/>
    </row>
    <row r="33" ht="12.75">
      <c r="A33" s="42"/>
    </row>
    <row r="34" spans="1:7" ht="18" customHeight="1">
      <c r="A34" s="42"/>
      <c r="D34" s="113" t="s">
        <v>215</v>
      </c>
      <c r="E34" s="113"/>
      <c r="F34" s="113"/>
      <c r="G34" s="113"/>
    </row>
    <row r="35" ht="12.75">
      <c r="A35" s="42"/>
    </row>
    <row r="36" spans="1:14" ht="12.75">
      <c r="A36" s="42"/>
      <c r="J36" s="98" t="s">
        <v>171</v>
      </c>
      <c r="K36" s="98"/>
      <c r="L36" s="98"/>
      <c r="M36" s="98"/>
      <c r="N36" s="98"/>
    </row>
    <row r="37" ht="12.75">
      <c r="A37" s="42"/>
    </row>
  </sheetData>
  <mergeCells count="23">
    <mergeCell ref="B30:N30"/>
    <mergeCell ref="B24:N24"/>
    <mergeCell ref="B25:N25"/>
    <mergeCell ref="B29:N29"/>
    <mergeCell ref="B23:N23"/>
    <mergeCell ref="J3:J4"/>
    <mergeCell ref="H3:H4"/>
    <mergeCell ref="J36:N36"/>
    <mergeCell ref="B26:N26"/>
    <mergeCell ref="B27:N27"/>
    <mergeCell ref="B28:N28"/>
    <mergeCell ref="I31:M31"/>
    <mergeCell ref="I32:M32"/>
    <mergeCell ref="D34:G34"/>
    <mergeCell ref="A1:N1"/>
    <mergeCell ref="A2:N2"/>
    <mergeCell ref="F3:G4"/>
    <mergeCell ref="A3:A4"/>
    <mergeCell ref="B3:B4"/>
    <mergeCell ref="D3:E4"/>
    <mergeCell ref="K3:N3"/>
    <mergeCell ref="I3:I4"/>
    <mergeCell ref="C3:C4"/>
  </mergeCells>
  <printOptions/>
  <pageMargins left="0.15" right="0.16" top="0.26" bottom="0.28" header="0.1" footer="0.15"/>
  <pageSetup horizontalDpi="180" verticalDpi="180" orientation="landscape"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MOHAN KUMAR.V</dc:creator>
  <cp:keywords/>
  <dc:description/>
  <cp:lastModifiedBy>Administrator</cp:lastModifiedBy>
  <cp:lastPrinted>2009-10-01T20:05:34Z</cp:lastPrinted>
  <dcterms:created xsi:type="dcterms:W3CDTF">1996-10-14T23:33:28Z</dcterms:created>
  <dcterms:modified xsi:type="dcterms:W3CDTF">2009-10-01T20:05:41Z</dcterms:modified>
  <cp:category/>
  <cp:version/>
  <cp:contentType/>
  <cp:contentStatus/>
</cp:coreProperties>
</file>